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2026\Закупки малого объема (п. 4 ч. 1 ст. 93)\ГК № 46 от Оказание услуг по оценке профессиональных рисков\"/>
    </mc:Choice>
  </mc:AlternateContent>
  <bookViews>
    <workbookView xWindow="0" yWindow="0" windowWidth="27810" windowHeight="12540"/>
  </bookViews>
  <sheets>
    <sheet name="НЦК" sheetId="4" r:id="rId1"/>
  </sheets>
  <definedNames>
    <definedName name="_xlnm.Print_Area" localSheetId="0">НЦК!$A$1:$N$24</definedName>
  </definedNames>
  <calcPr calcId="162913" refMode="R1C1" iterateDelta="1E-4"/>
</workbook>
</file>

<file path=xl/calcChain.xml><?xml version="1.0" encoding="utf-8"?>
<calcChain xmlns="http://schemas.openxmlformats.org/spreadsheetml/2006/main">
  <c r="I8" i="4" l="1"/>
  <c r="N8" i="4" s="1"/>
  <c r="J8" i="4"/>
  <c r="K8" i="4"/>
  <c r="N9" i="4" l="1"/>
  <c r="D22" i="4" s="1"/>
</calcChain>
</file>

<file path=xl/sharedStrings.xml><?xml version="1.0" encoding="utf-8"?>
<sst xmlns="http://schemas.openxmlformats.org/spreadsheetml/2006/main" count="32" uniqueCount="32">
  <si>
    <t xml:space="preserve">Среднее квадратичное отклонение </t>
  </si>
  <si>
    <t>Коэффициент вариации (д.б. &lt; 33%)</t>
  </si>
  <si>
    <t>Итого:</t>
  </si>
  <si>
    <t>№ п/п</t>
  </si>
  <si>
    <t>Среднее значение цены, руб.</t>
  </si>
  <si>
    <t>Ед. изм.</t>
  </si>
  <si>
    <t>НМЦ определена на основании полученных ответов от потенциальных поставщиков по формуле:</t>
  </si>
  <si>
    <t>где:</t>
  </si>
  <si>
    <r>
      <t>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 xml:space="preserve"> - начальная (максимальная) цена контракта,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u</t>
    </r>
    <r>
      <rPr>
        <vertAlign val="subscript"/>
        <sz val="12"/>
        <rFont val="Times New Roman"/>
        <family val="1"/>
        <charset val="204"/>
      </rPr>
      <t>i</t>
    </r>
    <r>
      <rPr>
        <sz val="12"/>
        <rFont val="Times New Roman"/>
        <family val="1"/>
        <charset val="204"/>
      </rPr>
      <t xml:space="preserve">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          </t>
    </r>
  </si>
  <si>
    <t>s</t>
  </si>
  <si>
    <t>- среднее квадратичное отклонение;</t>
  </si>
  <si>
    <r>
      <t>ц</t>
    </r>
    <r>
      <rPr>
        <vertAlign val="subscript"/>
        <sz val="12"/>
        <rFont val="Times New Roman"/>
        <family val="1"/>
        <charset val="204"/>
      </rPr>
      <t>i</t>
    </r>
  </si>
  <si>
    <t>- цена единицы товара, работы, услуги, указанная в источнике с номером i;</t>
  </si>
  <si>
    <t>&lt;ц&gt;</t>
  </si>
  <si>
    <t>- средняя арифметическая величина цены единицы товара, работы, услуги.</t>
  </si>
  <si>
    <t>шт.</t>
  </si>
  <si>
    <t>Начальная (максималь-ная) цена, руб.</t>
  </si>
  <si>
    <t>Значение цены, указанное в источнике, руб.</t>
  </si>
  <si>
    <t xml:space="preserve">Количество </t>
  </si>
  <si>
    <t>Цена за 1 ед., руб.</t>
  </si>
  <si>
    <t xml:space="preserve"> Обоснование начальной (максимальной) цены контракта</t>
  </si>
  <si>
    <t>Наименование</t>
  </si>
  <si>
    <t xml:space="preserve">НМЦК составляет: </t>
  </si>
  <si>
    <t>Предмет контракта: Оказание услуг по оценке профессиональных рисков</t>
  </si>
  <si>
    <t>Оказание услуг по оценке профессиональных рисков</t>
  </si>
  <si>
    <r>
      <t xml:space="preserve">Используемый метод определения НМЦК:  </t>
    </r>
    <r>
      <rPr>
        <sz val="12"/>
        <color indexed="8"/>
        <rFont val="Times New Roman"/>
        <family val="1"/>
        <charset val="204"/>
      </rPr>
      <t>Используемый метод определения НМЦК: 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  </r>
  </si>
  <si>
    <t>КП 1</t>
  </si>
  <si>
    <t>КП 2</t>
  </si>
  <si>
    <t>КП 3</t>
  </si>
  <si>
    <t>(сто восеьдесят пять тысяч семьсот шестьдесят рублей 00 копеек)</t>
  </si>
  <si>
    <t>Главный специалис-эксперт отдела МТО  (Контрактный управляющий)        ___________________ М.В. Мальцева</t>
  </si>
  <si>
    <t>Дата подготовки НМЦК:02.09.2026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</si>
</sst>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р_."/>
    <numFmt numFmtId="167" formatCode="#,##0.00\ _₽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Symbol"/>
      <family val="1"/>
      <charset val="2"/>
    </font>
    <font>
      <b/>
      <u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vertical="center" wrapText="1" shrinkToFit="1"/>
    </xf>
    <xf numFmtId="0" fontId="6" fillId="0" borderId="0" xfId="0" applyFont="1"/>
    <xf numFmtId="0" fontId="1" fillId="0" borderId="0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2" fontId="6" fillId="2" borderId="0" xfId="0" applyNumberFormat="1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0" fontId="6" fillId="0" borderId="0" xfId="0" applyFont="1" applyFill="1" applyAlignment="1">
      <alignment wrapText="1"/>
    </xf>
    <xf numFmtId="2" fontId="6" fillId="0" borderId="0" xfId="0" applyNumberFormat="1" applyFont="1" applyFill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wrapText="1"/>
    </xf>
    <xf numFmtId="0" fontId="0" fillId="3" borderId="0" xfId="0" applyFill="1"/>
    <xf numFmtId="0" fontId="12" fillId="0" borderId="0" xfId="0" applyFont="1" applyFill="1" applyAlignment="1">
      <alignment wrapText="1"/>
    </xf>
    <xf numFmtId="0" fontId="6" fillId="0" borderId="0" xfId="0" applyFont="1" applyFill="1" applyAlignment="1">
      <alignment vertical="top" wrapText="1"/>
    </xf>
    <xf numFmtId="165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right" wrapText="1"/>
    </xf>
    <xf numFmtId="166" fontId="7" fillId="0" borderId="0" xfId="0" applyNumberFormat="1" applyFont="1" applyFill="1" applyAlignment="1">
      <alignment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top" wrapText="1"/>
    </xf>
    <xf numFmtId="0" fontId="6" fillId="0" borderId="0" xfId="0" applyFont="1" applyFill="1"/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5" fillId="0" borderId="0" xfId="0" applyFont="1" applyFill="1" applyAlignment="1">
      <alignment horizontal="center" vertical="center"/>
    </xf>
    <xf numFmtId="0" fontId="9" fillId="0" borderId="0" xfId="0" applyFont="1" applyFill="1" applyAlignment="1"/>
    <xf numFmtId="0" fontId="6" fillId="0" borderId="0" xfId="0" quotePrefix="1" applyFont="1" applyFill="1" applyAlignment="1"/>
    <xf numFmtId="0" fontId="2" fillId="0" borderId="0" xfId="0" applyFont="1" applyFill="1" applyAlignment="1">
      <alignment horizontal="left" vertical="center"/>
    </xf>
    <xf numFmtId="0" fontId="6" fillId="0" borderId="0" xfId="0" quotePrefix="1" applyFont="1" applyFill="1" applyAlignment="1">
      <alignment horizontal="left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1" xfId="0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167" fontId="6" fillId="0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/>
    <xf numFmtId="0" fontId="2" fillId="0" borderId="0" xfId="0" applyFont="1" applyFill="1" applyAlignment="1"/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wrapText="1"/>
    </xf>
    <xf numFmtId="4" fontId="7" fillId="0" borderId="0" xfId="0" applyNumberFormat="1" applyFont="1" applyFill="1" applyAlignment="1">
      <alignment horizontal="right" wrapText="1"/>
    </xf>
    <xf numFmtId="0" fontId="13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2" fontId="7" fillId="0" borderId="0" xfId="0" applyNumberFormat="1" applyFont="1" applyFill="1" applyAlignment="1">
      <alignment horizontal="left" wrapText="1"/>
    </xf>
    <xf numFmtId="0" fontId="11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0" fontId="17" fillId="0" borderId="2" xfId="2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285750</xdr:colOff>
          <xdr:row>10</xdr:row>
          <xdr:rowOff>190500</xdr:rowOff>
        </xdr:from>
        <xdr:to>
          <xdr:col>1</xdr:col>
          <xdr:colOff>2200275</xdr:colOff>
          <xdr:row>14</xdr:row>
          <xdr:rowOff>133350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15362</xdr:colOff>
      <xdr:row>11</xdr:row>
      <xdr:rowOff>46089</xdr:rowOff>
    </xdr:from>
    <xdr:to>
      <xdr:col>4</xdr:col>
      <xdr:colOff>909571</xdr:colOff>
      <xdr:row>14</xdr:row>
      <xdr:rowOff>112766</xdr:rowOff>
    </xdr:to>
    <xdr:pic>
      <xdr:nvPicPr>
        <xdr:cNvPr id="7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5080" y="12758891"/>
          <a:ext cx="2060868" cy="665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1021632</xdr:colOff>
      <xdr:row>11</xdr:row>
      <xdr:rowOff>7681</xdr:rowOff>
    </xdr:from>
    <xdr:to>
      <xdr:col>10</xdr:col>
      <xdr:colOff>188809</xdr:colOff>
      <xdr:row>15</xdr:row>
      <xdr:rowOff>26733</xdr:rowOff>
    </xdr:to>
    <xdr:pic>
      <xdr:nvPicPr>
        <xdr:cNvPr id="8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6209" y="12720483"/>
          <a:ext cx="2210152" cy="817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https://rostov.n-23.ru/catalogue/zamok_dlya_domofona/elektromagnitnie_vnytrennie/i_1149384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s://www.safety24.ru/catalog/elektromagnitnyy_zamok_tantos_ts_ml180_komplekt_s_ugolkom/" TargetMode="External"/><Relationship Id="rId1" Type="http://schemas.openxmlformats.org/officeDocument/2006/relationships/hyperlink" Target="https://tantos.pro/elektromagnitnye-zamki-i-aksessuary/ts-ml300.html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P25"/>
  <sheetViews>
    <sheetView tabSelected="1" zoomScale="96" zoomScaleNormal="96" zoomScaleSheetLayoutView="90" workbookViewId="0">
      <selection activeCell="O23" sqref="O23"/>
    </sheetView>
  </sheetViews>
  <sheetFormatPr defaultRowHeight="15.75" x14ac:dyDescent="0.25"/>
  <cols>
    <col min="1" max="1" width="5" style="6" customWidth="1"/>
    <col min="2" max="2" width="43.85546875" style="8" customWidth="1"/>
    <col min="3" max="3" width="11.28515625" style="1" customWidth="1"/>
    <col min="4" max="4" width="17.42578125" style="5" customWidth="1"/>
    <col min="5" max="5" width="18.28515625" style="7" customWidth="1"/>
    <col min="6" max="6" width="18" style="5" customWidth="1"/>
    <col min="7" max="8" width="11.28515625" style="1" hidden="1" customWidth="1"/>
    <col min="9" max="9" width="12.7109375" style="1" customWidth="1"/>
    <col min="10" max="10" width="14.85546875" style="1" customWidth="1"/>
    <col min="11" max="11" width="14.28515625" style="1" customWidth="1"/>
    <col min="12" max="12" width="14.85546875" style="1" customWidth="1"/>
    <col min="13" max="13" width="14.140625" style="1" customWidth="1"/>
    <col min="14" max="15" width="16.85546875" style="1" customWidth="1"/>
    <col min="16" max="16" width="18.140625" style="35" customWidth="1"/>
    <col min="17" max="17" width="19" style="1" customWidth="1"/>
    <col min="18" max="18" width="14" style="1" customWidth="1"/>
    <col min="19" max="16384" width="9.140625" style="1"/>
  </cols>
  <sheetData>
    <row r="1" spans="1:16" ht="15" customHeight="1" x14ac:dyDescent="0.25">
      <c r="A1" s="14"/>
      <c r="B1" s="15"/>
      <c r="C1" s="9"/>
      <c r="D1" s="9"/>
      <c r="E1" s="10"/>
      <c r="F1" s="2"/>
      <c r="G1" s="2"/>
      <c r="H1" s="2"/>
      <c r="I1" s="2"/>
      <c r="J1" s="2"/>
      <c r="K1" s="2"/>
      <c r="L1" s="4"/>
      <c r="M1" s="2"/>
      <c r="N1" s="2"/>
    </row>
    <row r="2" spans="1:16" ht="25.5" x14ac:dyDescent="0.25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6" ht="32.25" customHeight="1" x14ac:dyDescent="0.25">
      <c r="A3" s="52" t="s">
        <v>23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6" ht="98.25" customHeight="1" x14ac:dyDescent="0.25">
      <c r="A4" s="51" t="s">
        <v>25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6" s="3" customFormat="1" x14ac:dyDescent="0.25">
      <c r="A5" s="57" t="s">
        <v>3</v>
      </c>
      <c r="B5" s="54" t="s">
        <v>21</v>
      </c>
      <c r="C5" s="54" t="s">
        <v>5</v>
      </c>
      <c r="D5" s="60" t="s">
        <v>26</v>
      </c>
      <c r="E5" s="60" t="s">
        <v>27</v>
      </c>
      <c r="F5" s="60" t="s">
        <v>28</v>
      </c>
      <c r="G5" s="39"/>
      <c r="H5" s="39"/>
      <c r="I5" s="54" t="s">
        <v>4</v>
      </c>
      <c r="J5" s="54" t="s">
        <v>0</v>
      </c>
      <c r="K5" s="54" t="s">
        <v>1</v>
      </c>
      <c r="L5" s="58" t="s">
        <v>18</v>
      </c>
      <c r="M5" s="54" t="s">
        <v>19</v>
      </c>
      <c r="N5" s="54" t="s">
        <v>16</v>
      </c>
      <c r="P5" s="36"/>
    </row>
    <row r="6" spans="1:16" s="3" customFormat="1" ht="152.25" customHeight="1" x14ac:dyDescent="0.25">
      <c r="A6" s="57"/>
      <c r="B6" s="54"/>
      <c r="C6" s="55"/>
      <c r="D6" s="61"/>
      <c r="E6" s="61"/>
      <c r="F6" s="61"/>
      <c r="G6" s="37"/>
      <c r="H6" s="37"/>
      <c r="I6" s="55"/>
      <c r="J6" s="55"/>
      <c r="K6" s="55"/>
      <c r="L6" s="59"/>
      <c r="M6" s="55"/>
      <c r="N6" s="55"/>
      <c r="P6" s="36"/>
    </row>
    <row r="7" spans="1:16" s="3" customFormat="1" ht="35.25" customHeight="1" x14ac:dyDescent="0.25">
      <c r="A7" s="57"/>
      <c r="B7" s="54"/>
      <c r="C7" s="55"/>
      <c r="D7" s="56" t="s">
        <v>17</v>
      </c>
      <c r="E7" s="56"/>
      <c r="F7" s="56"/>
      <c r="G7" s="56"/>
      <c r="H7" s="56"/>
      <c r="I7" s="55"/>
      <c r="J7" s="55"/>
      <c r="K7" s="55"/>
      <c r="L7" s="59"/>
      <c r="M7" s="55"/>
      <c r="N7" s="55"/>
      <c r="P7" s="36"/>
    </row>
    <row r="8" spans="1:16" s="3" customFormat="1" ht="31.5" x14ac:dyDescent="0.25">
      <c r="A8" s="11">
        <v>1</v>
      </c>
      <c r="B8" s="43" t="s">
        <v>24</v>
      </c>
      <c r="C8" s="37" t="s">
        <v>15</v>
      </c>
      <c r="D8" s="16">
        <v>950</v>
      </c>
      <c r="E8" s="38">
        <v>860</v>
      </c>
      <c r="F8" s="38">
        <v>1100</v>
      </c>
      <c r="G8" s="17"/>
      <c r="H8" s="17"/>
      <c r="I8" s="17">
        <f>AVERAGE(D8:H8)</f>
        <v>970</v>
      </c>
      <c r="J8" s="37">
        <f t="shared" ref="J8" si="0">STDEVA(D8:H8)</f>
        <v>121.2435565298214</v>
      </c>
      <c r="K8" s="21">
        <f t="shared" ref="K8" si="1">STDEVA(D8:H8)/(SUM(D8:H8)/COUNTIF(D8:H8,"&gt;0"))</f>
        <v>0.12499335724723856</v>
      </c>
      <c r="L8" s="22">
        <v>216</v>
      </c>
      <c r="M8" s="40">
        <v>860</v>
      </c>
      <c r="N8" s="23">
        <f t="shared" ref="N8" si="2">ROUND(L8*M8,2)</f>
        <v>185760</v>
      </c>
      <c r="P8" s="42"/>
    </row>
    <row r="9" spans="1:16" x14ac:dyDescent="0.25">
      <c r="A9" s="14"/>
      <c r="B9" s="18"/>
      <c r="C9" s="9"/>
      <c r="D9" s="20"/>
      <c r="E9" s="20"/>
      <c r="F9" s="20"/>
      <c r="G9" s="9"/>
      <c r="H9" s="9"/>
      <c r="I9" s="10"/>
      <c r="J9" s="9"/>
      <c r="K9" s="9"/>
      <c r="L9" s="9"/>
      <c r="M9" s="19" t="s">
        <v>2</v>
      </c>
      <c r="N9" s="20">
        <f>SUM(N8:N8)</f>
        <v>185760</v>
      </c>
    </row>
    <row r="10" spans="1:16" ht="15.75" customHeight="1" x14ac:dyDescent="0.25">
      <c r="A10" s="24" t="s">
        <v>6</v>
      </c>
      <c r="B10" s="25"/>
      <c r="C10" s="26"/>
      <c r="D10" s="26"/>
      <c r="E10" s="27"/>
      <c r="F10" s="28"/>
      <c r="G10" s="28"/>
      <c r="H10" s="29"/>
      <c r="I10" s="26"/>
      <c r="J10" s="26"/>
      <c r="K10" s="26"/>
      <c r="L10" s="26"/>
      <c r="M10" s="26"/>
      <c r="N10" s="26"/>
    </row>
    <row r="11" spans="1:16" ht="15.75" customHeight="1" x14ac:dyDescent="0.25">
      <c r="A11" s="30"/>
      <c r="B11" s="25"/>
      <c r="C11" s="28"/>
      <c r="D11" s="28"/>
      <c r="E11" s="27"/>
      <c r="F11" s="28"/>
      <c r="G11" s="28"/>
      <c r="H11" s="29"/>
      <c r="I11" s="26"/>
      <c r="J11" s="26"/>
      <c r="K11" s="26"/>
      <c r="L11" s="26"/>
      <c r="M11" s="41"/>
      <c r="N11" s="26"/>
    </row>
    <row r="12" spans="1:16" ht="15.75" customHeight="1" x14ac:dyDescent="0.25">
      <c r="A12" s="30"/>
      <c r="B12" s="25"/>
      <c r="C12" s="28"/>
      <c r="D12" s="28"/>
      <c r="E12" s="27"/>
      <c r="F12" s="28"/>
      <c r="G12" s="28"/>
      <c r="H12" s="29"/>
      <c r="I12" s="26"/>
      <c r="J12" s="26"/>
      <c r="K12" s="26"/>
      <c r="L12" s="26"/>
      <c r="M12" s="26"/>
      <c r="N12" s="26"/>
    </row>
    <row r="13" spans="1:16" x14ac:dyDescent="0.25">
      <c r="A13" s="30"/>
      <c r="B13" s="25"/>
      <c r="C13" s="28"/>
      <c r="D13" s="28"/>
      <c r="E13" s="27"/>
      <c r="F13" s="28"/>
      <c r="G13" s="28"/>
      <c r="H13" s="29"/>
      <c r="I13" s="26"/>
      <c r="J13" s="26"/>
      <c r="K13" s="26"/>
      <c r="L13" s="26"/>
      <c r="M13" s="26"/>
      <c r="N13" s="26"/>
    </row>
    <row r="14" spans="1:16" x14ac:dyDescent="0.25">
      <c r="A14" s="30"/>
      <c r="B14" s="25"/>
      <c r="C14" s="28"/>
      <c r="D14" s="28"/>
      <c r="E14" s="27"/>
      <c r="F14" s="28"/>
      <c r="G14" s="28"/>
      <c r="H14" s="29"/>
      <c r="I14" s="26"/>
      <c r="J14" s="26"/>
      <c r="K14" s="26"/>
      <c r="L14" s="26"/>
      <c r="M14" s="26"/>
      <c r="N14" s="26"/>
    </row>
    <row r="15" spans="1:16" x14ac:dyDescent="0.25">
      <c r="A15" s="30"/>
      <c r="B15" s="25"/>
      <c r="C15" s="28"/>
      <c r="D15" s="28"/>
      <c r="E15" s="27"/>
      <c r="F15" s="28"/>
      <c r="G15" s="28"/>
      <c r="H15" s="29"/>
      <c r="I15" s="26"/>
      <c r="J15" s="26"/>
      <c r="K15" s="26"/>
      <c r="L15" s="26"/>
      <c r="M15" s="26"/>
      <c r="N15" s="26"/>
    </row>
    <row r="16" spans="1:16" ht="15.75" customHeight="1" x14ac:dyDescent="0.25">
      <c r="A16" s="30" t="s">
        <v>7</v>
      </c>
      <c r="B16" s="25"/>
      <c r="C16" s="28"/>
      <c r="D16" s="28"/>
      <c r="E16" s="27"/>
      <c r="F16" s="28"/>
      <c r="G16" s="28"/>
      <c r="H16" s="29"/>
      <c r="I16" s="26"/>
      <c r="J16" s="26"/>
      <c r="K16" s="26"/>
      <c r="L16" s="26"/>
      <c r="M16" s="26"/>
      <c r="N16" s="26"/>
    </row>
    <row r="17" spans="1:16" x14ac:dyDescent="0.25">
      <c r="A17" s="63" t="s">
        <v>8</v>
      </c>
      <c r="B17" s="64"/>
      <c r="C17" s="64"/>
      <c r="D17" s="64"/>
      <c r="E17" s="64"/>
      <c r="F17" s="64"/>
      <c r="G17" s="64"/>
      <c r="H17" s="26"/>
      <c r="I17" s="31" t="s">
        <v>9</v>
      </c>
      <c r="J17" s="32" t="s">
        <v>10</v>
      </c>
      <c r="K17" s="26"/>
      <c r="L17" s="26"/>
      <c r="M17" s="26"/>
      <c r="N17" s="26"/>
    </row>
    <row r="18" spans="1:16" ht="18.75" x14ac:dyDescent="0.25">
      <c r="A18" s="64"/>
      <c r="B18" s="64"/>
      <c r="C18" s="64"/>
      <c r="D18" s="64"/>
      <c r="E18" s="64"/>
      <c r="F18" s="64"/>
      <c r="G18" s="64"/>
      <c r="H18" s="26"/>
      <c r="I18" s="33" t="s">
        <v>11</v>
      </c>
      <c r="J18" s="34" t="s">
        <v>12</v>
      </c>
      <c r="K18" s="26"/>
      <c r="L18" s="26"/>
      <c r="M18" s="26"/>
      <c r="N18" s="26"/>
    </row>
    <row r="19" spans="1:16" x14ac:dyDescent="0.25">
      <c r="A19" s="64"/>
      <c r="B19" s="64"/>
      <c r="C19" s="64"/>
      <c r="D19" s="64"/>
      <c r="E19" s="64"/>
      <c r="F19" s="64"/>
      <c r="G19" s="64"/>
      <c r="H19" s="26"/>
      <c r="I19" s="33" t="s">
        <v>13</v>
      </c>
      <c r="J19" s="34" t="s">
        <v>14</v>
      </c>
      <c r="K19" s="26"/>
      <c r="L19" s="26"/>
      <c r="M19" s="26"/>
      <c r="N19" s="26"/>
    </row>
    <row r="20" spans="1:16" ht="96.75" customHeight="1" x14ac:dyDescent="0.25">
      <c r="A20" s="64"/>
      <c r="B20" s="64"/>
      <c r="C20" s="64"/>
      <c r="D20" s="64"/>
      <c r="E20" s="64"/>
      <c r="F20" s="64"/>
      <c r="G20" s="64"/>
      <c r="H20" s="29"/>
      <c r="I20" s="26"/>
      <c r="J20" s="26"/>
      <c r="K20" s="26"/>
      <c r="L20" s="26"/>
      <c r="M20" s="26"/>
      <c r="N20" s="26"/>
    </row>
    <row r="21" spans="1:16" ht="27.75" customHeight="1" x14ac:dyDescent="0.25">
      <c r="A21" s="14"/>
      <c r="B21" s="62" t="s">
        <v>22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1:16" s="9" customFormat="1" ht="17.25" customHeight="1" x14ac:dyDescent="0.25">
      <c r="B22" s="44"/>
      <c r="C22" s="44"/>
      <c r="D22" s="45">
        <f>N9</f>
        <v>185760</v>
      </c>
      <c r="E22" s="49" t="s">
        <v>29</v>
      </c>
      <c r="F22" s="49"/>
      <c r="G22" s="49"/>
      <c r="H22" s="49"/>
      <c r="I22" s="49"/>
      <c r="J22" s="49"/>
      <c r="K22" s="49"/>
      <c r="L22" s="49"/>
      <c r="M22" s="49"/>
      <c r="N22" s="44"/>
      <c r="P22" s="35"/>
    </row>
    <row r="23" spans="1:16" x14ac:dyDescent="0.25">
      <c r="A23" s="14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6" ht="30.75" customHeight="1" x14ac:dyDescent="0.25">
      <c r="A24" s="14"/>
      <c r="B24" s="48" t="s">
        <v>30</v>
      </c>
      <c r="C24" s="48"/>
      <c r="D24" s="48"/>
      <c r="E24" s="48"/>
      <c r="F24" s="48"/>
      <c r="G24" s="48"/>
      <c r="H24" s="48"/>
      <c r="I24" s="48"/>
      <c r="J24" s="48"/>
      <c r="K24" s="48"/>
      <c r="L24" s="14"/>
      <c r="M24" s="48" t="s">
        <v>31</v>
      </c>
      <c r="N24" s="48"/>
    </row>
    <row r="25" spans="1:16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46"/>
      <c r="M25" s="47"/>
      <c r="N25" s="13"/>
    </row>
  </sheetData>
  <mergeCells count="23">
    <mergeCell ref="F5:F6"/>
    <mergeCell ref="B21:N21"/>
    <mergeCell ref="A17:G20"/>
    <mergeCell ref="B23:N23"/>
    <mergeCell ref="K5:K7"/>
    <mergeCell ref="D5:D6"/>
    <mergeCell ref="E5:E6"/>
    <mergeCell ref="L25:M25"/>
    <mergeCell ref="M24:N24"/>
    <mergeCell ref="B24:K24"/>
    <mergeCell ref="E22:M22"/>
    <mergeCell ref="A2:N2"/>
    <mergeCell ref="A4:N4"/>
    <mergeCell ref="A3:N3"/>
    <mergeCell ref="N5:N7"/>
    <mergeCell ref="D7:H7"/>
    <mergeCell ref="A5:A7"/>
    <mergeCell ref="B5:B7"/>
    <mergeCell ref="C5:C7"/>
    <mergeCell ref="I5:I7"/>
    <mergeCell ref="L5:L7"/>
    <mergeCell ref="M5:M7"/>
    <mergeCell ref="J5:J7"/>
  </mergeCells>
  <conditionalFormatting sqref="K8">
    <cfRule type="cellIs" dxfId="1" priority="11" stopIfTrue="1" operator="equal">
      <formula>0.33</formula>
    </cfRule>
    <cfRule type="cellIs" dxfId="0" priority="12" stopIfTrue="1" operator="greaterThan">
      <formula>0.33</formula>
    </cfRule>
  </conditionalFormatting>
  <hyperlinks>
    <hyperlink ref="D5" r:id="rId1" display="https://tantos.pro/elektromagnitnye-zamki-i-aksessuary/ts-ml300.html"/>
    <hyperlink ref="E5" r:id="rId2" display="https://www.safety24.ru/catalog/elektromagnitnyy_zamok_tantos_ts_ml180_komplekt_s_ugolkom/"/>
    <hyperlink ref="F5" r:id="rId3" display="https://rostov.n-23.ru/catalogue/zamok_dlya_domofona/elektromagnitnie_vnytrennie/i_1149384"/>
  </hyperlinks>
  <pageMargins left="0.70866141732283472" right="0.70866141732283472" top="0.74803149606299213" bottom="0.74803149606299213" header="0.31496062992125984" footer="0.31496062992125984"/>
  <pageSetup paperSize="9" scale="64" fitToHeight="0" orientation="landscape" r:id="rId4"/>
  <drawing r:id="rId5"/>
  <legacyDrawing r:id="rId6"/>
  <oleObjects>
    <mc:AlternateContent xmlns:mc="http://schemas.openxmlformats.org/markup-compatibility/2006">
      <mc:Choice Requires="x14">
        <oleObject progId="Equation.3" shapeId="3074" r:id="rId7">
          <objectPr defaultSize="0" autoPict="0" r:id="rId8">
            <anchor moveWithCells="1" sizeWithCells="1">
              <from>
                <xdr:col>0</xdr:col>
                <xdr:colOff>285750</xdr:colOff>
                <xdr:row>10</xdr:row>
                <xdr:rowOff>190500</xdr:rowOff>
              </from>
              <to>
                <xdr:col>1</xdr:col>
                <xdr:colOff>2200275</xdr:colOff>
                <xdr:row>14</xdr:row>
                <xdr:rowOff>133350</xdr:rowOff>
              </to>
            </anchor>
          </objectPr>
        </oleObject>
      </mc:Choice>
      <mc:Fallback>
        <oleObject progId="Equation.3" shapeId="3074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НЦК</vt:lpstr>
      <vt:lpstr>НЦК!Область_печати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Ершова Наталья Владимировна</dc:creator>
  <cp:lastModifiedBy>Мальцева Марина Валерьевна</cp:lastModifiedBy>
  <cp:lastPrinted>2026-03-18T11:05:34Z</cp:lastPrinted>
  <dcterms:created xsi:type="dcterms:W3CDTF">2014-01-17T08:53:04Z</dcterms:created>
  <dcterms:modified xsi:type="dcterms:W3CDTF">2026-09-02T12:23:00Z</dcterms:modified>
</cp:coreProperties>
</file>