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440" windowHeight="1132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18" i="1" l="1"/>
  <c r="H18" i="1"/>
  <c r="G18" i="1"/>
  <c r="K18" i="1" s="1"/>
  <c r="I17" i="1"/>
  <c r="H17" i="1"/>
  <c r="G17" i="1"/>
  <c r="K17" i="1" s="1"/>
  <c r="I16" i="1"/>
  <c r="H16" i="1"/>
  <c r="G16" i="1"/>
  <c r="K16" i="1" s="1"/>
  <c r="I15" i="1"/>
  <c r="H15" i="1"/>
  <c r="G15" i="1"/>
  <c r="K15" i="1" s="1"/>
  <c r="J18" i="1" l="1"/>
  <c r="J17" i="1"/>
  <c r="J16" i="1"/>
  <c r="J15" i="1"/>
  <c r="I13" i="1"/>
  <c r="H13" i="1" l="1"/>
  <c r="J13" i="1" s="1"/>
  <c r="G13" i="1"/>
  <c r="K13" i="1" s="1"/>
  <c r="G14" i="1" l="1"/>
  <c r="H14" i="1"/>
  <c r="K14" i="1" l="1"/>
  <c r="K19" i="1" s="1"/>
  <c r="I14" i="1" l="1"/>
  <c r="J14" i="1" l="1"/>
</calcChain>
</file>

<file path=xl/sharedStrings.xml><?xml version="1.0" encoding="utf-8"?>
<sst xmlns="http://schemas.openxmlformats.org/spreadsheetml/2006/main" count="36" uniqueCount="31">
  <si>
    <t>Расчет НМЦК</t>
  </si>
  <si>
    <t>Расчет начальной (максимальной) цены контракта:</t>
  </si>
  <si>
    <t>Ед. изм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</si>
  <si>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</si>
  <si>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</si>
  <si>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</si>
  <si>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</si>
  <si>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</si>
  <si>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</si>
  <si>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</si>
  <si>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</si>
  <si>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 xml:space="preserve">В соответствии с техническим заданием 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</si>
  <si>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</si>
  <si>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</si>
  <si>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</si>
  <si>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>Метод сопоставимых рыночных цен (анализа рынка) на основании ст. 22 Федерального закона № 44-ФЗ от 05.04.2013 года на основании исследования рынка, проведенные по инициативе заказчика на основании коммерческих предложений потенциальных участников</t>
  </si>
  <si>
    <t>ОБОСНОВАНИЕ НАЧАЛЬНОЙ (максимальной) ЦЕНЫ КОНТРАКТА</t>
  </si>
  <si>
    <t>Дата подготовки обоснования НМЦК:  17.03.2026</t>
  </si>
  <si>
    <t>Аккумулятор 6ст - 100 Titan Arctic – оп</t>
  </si>
  <si>
    <t>Аккумулятор 6ст - 190 Titan EFB – оп (ин. авто)</t>
  </si>
  <si>
    <t>Аккумулятор 6ст – 140  Unix Профессионал (ин. авто) конус</t>
  </si>
  <si>
    <t>Аккумулятор 6ст - 225 Titan MAXX EFB</t>
  </si>
  <si>
    <t>Аккумулятор 6ст – 95 Titan Arctic Asia - пп</t>
  </si>
  <si>
    <t>Аккумулятор 6ст – 75 Titan Arctic - оп</t>
  </si>
  <si>
    <t>шт.</t>
  </si>
  <si>
    <t xml:space="preserve">Начальная (максимальная) цена контракта рассчитана как произведение наименьшего значения цен
 за единицу товара, работы, услуги и количества и составляет 165 102,00 руб. </t>
  </si>
  <si>
    <t>Согласно расчету начальная (максимальная) цена контракта составляет 165 102,00 руб.</t>
  </si>
  <si>
    <t>Аккумуляторные батареи</t>
  </si>
  <si>
    <t xml:space="preserve">Организация 1 </t>
  </si>
  <si>
    <t>Организация 3</t>
  </si>
  <si>
    <t>Организация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</si>
</sst>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164" fontId="5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0" fontId="8" fillId="0" borderId="0" xfId="0" applyFont="1"/>
    <xf numFmtId="43" fontId="0" fillId="0" borderId="0" xfId="0" applyNumberFormat="1"/>
    <xf numFmtId="0" fontId="9" fillId="0" borderId="1" xfId="0" applyFont="1" applyBorder="1" applyAlignment="1">
      <alignment horizontal="center" vertical="center" wrapText="1"/>
    </xf>
    <xf numFmtId="164" fontId="7" fillId="0" borderId="1" xfId="2" applyFont="1" applyFill="1" applyBorder="1" applyAlignment="1">
      <alignment horizontal="center" vertical="center" wrapText="1"/>
    </xf>
    <xf numFmtId="164" fontId="7" fillId="2" borderId="1" xfId="2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164" fontId="6" fillId="0" borderId="5" xfId="2" applyFont="1" applyFill="1" applyBorder="1" applyAlignment="1">
      <alignment horizontal="center" vertical="center" wrapText="1"/>
    </xf>
    <xf numFmtId="164" fontId="6" fillId="2" borderId="5" xfId="2" applyFont="1" applyFill="1" applyBorder="1" applyAlignment="1">
      <alignment horizontal="center" vertical="center" wrapText="1"/>
    </xf>
    <xf numFmtId="164" fontId="7" fillId="2" borderId="5" xfId="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10" zoomScale="115" zoomScaleNormal="115" workbookViewId="0">
      <selection activeCell="D13" sqref="D13"/>
    </sheetView>
  </sheetViews>
  <sheetFormatPr defaultRowHeight="15" x14ac:dyDescent="0.25"/>
  <cols>
    <col min="1" max="1" width="23.7109375" customWidth="1"/>
    <col min="2" max="2" width="7.7109375" customWidth="1"/>
    <col min="3" max="3" width="7.140625" customWidth="1"/>
    <col min="4" max="6" width="16.5703125" customWidth="1"/>
    <col min="7" max="7" width="11.5703125" customWidth="1"/>
    <col min="8" max="8" width="9.7109375" customWidth="1"/>
    <col min="9" max="9" width="9.42578125" customWidth="1"/>
    <col min="10" max="10" width="10" customWidth="1"/>
    <col min="11" max="11" width="13.5703125" customWidth="1"/>
    <col min="12" max="12" width="15.7109375" bestFit="1" customWidth="1"/>
  </cols>
  <sheetData>
    <row r="1" spans="1:12" ht="26.25" customHeight="1" x14ac:dyDescent="0.25">
      <c r="A1" s="18" t="s">
        <v>16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51.75" customHeight="1" x14ac:dyDescent="0.25">
      <c r="A3" s="21" t="s">
        <v>12</v>
      </c>
      <c r="B3" s="22"/>
      <c r="C3" s="22"/>
      <c r="D3" s="23" t="s">
        <v>27</v>
      </c>
      <c r="E3" s="24"/>
      <c r="F3" s="24"/>
      <c r="G3" s="24"/>
      <c r="H3" s="24"/>
      <c r="I3" s="24"/>
      <c r="J3" s="24"/>
      <c r="K3" s="25"/>
    </row>
    <row r="4" spans="1:12" ht="51.75" customHeight="1" x14ac:dyDescent="0.25">
      <c r="A4" s="21" t="s">
        <v>13</v>
      </c>
      <c r="B4" s="22"/>
      <c r="C4" s="22"/>
      <c r="D4" s="26" t="s">
        <v>11</v>
      </c>
      <c r="E4" s="26"/>
      <c r="F4" s="26"/>
      <c r="G4" s="26"/>
      <c r="H4" s="26"/>
      <c r="I4" s="26"/>
      <c r="J4" s="26"/>
      <c r="K4" s="26"/>
    </row>
    <row r="5" spans="1:12" ht="51.75" customHeight="1" x14ac:dyDescent="0.25">
      <c r="A5" s="21" t="s">
        <v>14</v>
      </c>
      <c r="B5" s="22"/>
      <c r="C5" s="22"/>
      <c r="D5" s="27" t="s">
        <v>15</v>
      </c>
      <c r="E5" s="27"/>
      <c r="F5" s="26"/>
      <c r="G5" s="26"/>
      <c r="H5" s="26"/>
      <c r="I5" s="26"/>
      <c r="J5" s="26"/>
      <c r="K5" s="26"/>
    </row>
    <row r="6" spans="1:12" ht="51.75" customHeight="1" x14ac:dyDescent="0.25">
      <c r="A6" s="22" t="s">
        <v>0</v>
      </c>
      <c r="B6" s="22"/>
      <c r="C6" s="22"/>
      <c r="D6" s="23" t="s">
        <v>26</v>
      </c>
      <c r="E6" s="24"/>
      <c r="F6" s="24"/>
      <c r="G6" s="24"/>
      <c r="H6" s="24"/>
      <c r="I6" s="24"/>
      <c r="J6" s="24"/>
      <c r="K6" s="25"/>
    </row>
    <row r="7" spans="1:12" ht="28.5" customHeight="1" x14ac:dyDescent="0.25">
      <c r="A7" s="32" t="s">
        <v>17</v>
      </c>
      <c r="B7" s="33"/>
      <c r="C7" s="33"/>
      <c r="D7" s="33"/>
      <c r="E7" s="33"/>
      <c r="F7" s="33"/>
      <c r="G7" s="33"/>
      <c r="H7" s="33"/>
      <c r="I7" s="33"/>
      <c r="J7" s="33"/>
      <c r="K7" s="34"/>
    </row>
    <row r="8" spans="1:1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2" ht="15.75" x14ac:dyDescent="0.25">
      <c r="A9" s="28" t="s">
        <v>1</v>
      </c>
      <c r="B9" s="28"/>
      <c r="C9" s="28"/>
      <c r="D9" s="28"/>
      <c r="E9" s="10"/>
      <c r="F9" s="4"/>
      <c r="G9" s="4"/>
      <c r="H9" s="4"/>
      <c r="I9" s="4"/>
      <c r="J9" s="4"/>
      <c r="K9" s="4"/>
    </row>
    <row r="10" spans="1:1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2" ht="75.75" customHeight="1" x14ac:dyDescent="0.25">
      <c r="A11" s="20" t="s">
        <v>8</v>
      </c>
      <c r="B11" s="20" t="s">
        <v>2</v>
      </c>
      <c r="C11" s="20" t="s">
        <v>3</v>
      </c>
      <c r="D11" s="20" t="s">
        <v>7</v>
      </c>
      <c r="E11" s="20"/>
      <c r="F11" s="20"/>
      <c r="G11" s="20" t="s">
        <v>4</v>
      </c>
      <c r="H11" s="20" t="s">
        <v>5</v>
      </c>
      <c r="I11" s="20" t="s">
        <v>10</v>
      </c>
      <c r="J11" s="20" t="s">
        <v>9</v>
      </c>
      <c r="K11" s="19" t="s">
        <v>6</v>
      </c>
    </row>
    <row r="12" spans="1:12" ht="46.5" customHeight="1" x14ac:dyDescent="0.25">
      <c r="A12" s="29"/>
      <c r="B12" s="20"/>
      <c r="C12" s="20"/>
      <c r="D12" s="17" t="s">
        <v>28</v>
      </c>
      <c r="E12" s="17" t="s">
        <v>30</v>
      </c>
      <c r="F12" s="17" t="s">
        <v>29</v>
      </c>
      <c r="G12" s="20"/>
      <c r="H12" s="20"/>
      <c r="I12" s="20"/>
      <c r="J12" s="20"/>
      <c r="K12" s="19"/>
    </row>
    <row r="13" spans="1:12" ht="57" customHeight="1" x14ac:dyDescent="0.25">
      <c r="A13" s="11" t="s">
        <v>18</v>
      </c>
      <c r="B13" s="6" t="s">
        <v>24</v>
      </c>
      <c r="C13" s="6">
        <v>2</v>
      </c>
      <c r="D13" s="7">
        <v>15350</v>
      </c>
      <c r="E13" s="7">
        <v>14500</v>
      </c>
      <c r="F13" s="7">
        <v>13439.5</v>
      </c>
      <c r="G13" s="8">
        <f t="shared" ref="G13:G18" si="0">SMALL(D13:F13,1)</f>
        <v>13439.5</v>
      </c>
      <c r="H13" s="3">
        <f t="shared" ref="H13:H18" si="1">ROUND(AVERAGE(D13:F13),2)</f>
        <v>14429.83</v>
      </c>
      <c r="I13" s="3">
        <f t="shared" ref="I13:I18" si="2">STDEV(D13:F13)</f>
        <v>957.18079970992585</v>
      </c>
      <c r="J13" s="3">
        <f t="shared" ref="J13" si="3">I13/H13*100</f>
        <v>6.6333477228070317</v>
      </c>
      <c r="K13" s="9">
        <f t="shared" ref="K13:K18" si="4">G13*C13</f>
        <v>26879</v>
      </c>
    </row>
    <row r="14" spans="1:12" ht="38.25" customHeight="1" x14ac:dyDescent="0.25">
      <c r="A14" s="2" t="s">
        <v>19</v>
      </c>
      <c r="B14" s="6" t="s">
        <v>24</v>
      </c>
      <c r="C14" s="6">
        <v>2</v>
      </c>
      <c r="D14" s="7">
        <v>25680</v>
      </c>
      <c r="E14" s="7">
        <v>24550</v>
      </c>
      <c r="F14" s="7">
        <v>23326.5</v>
      </c>
      <c r="G14" s="8">
        <f t="shared" si="0"/>
        <v>23326.5</v>
      </c>
      <c r="H14" s="3">
        <f t="shared" si="1"/>
        <v>24518.83</v>
      </c>
      <c r="I14" s="3">
        <f t="shared" si="2"/>
        <v>1177.0595071334897</v>
      </c>
      <c r="J14" s="3">
        <f t="shared" ref="J14" si="5">I14/H14*100</f>
        <v>4.800634888098207</v>
      </c>
      <c r="K14" s="9">
        <f t="shared" si="4"/>
        <v>46653</v>
      </c>
      <c r="L14" s="5"/>
    </row>
    <row r="15" spans="1:12" ht="57.75" customHeight="1" x14ac:dyDescent="0.25">
      <c r="A15" s="2" t="s">
        <v>20</v>
      </c>
      <c r="B15" s="6" t="s">
        <v>24</v>
      </c>
      <c r="C15" s="6">
        <v>2</v>
      </c>
      <c r="D15" s="7">
        <v>16845</v>
      </c>
      <c r="E15" s="7">
        <v>16300</v>
      </c>
      <c r="F15" s="7">
        <v>14020</v>
      </c>
      <c r="G15" s="8">
        <f t="shared" si="0"/>
        <v>14020</v>
      </c>
      <c r="H15" s="3">
        <f t="shared" si="1"/>
        <v>15721.67</v>
      </c>
      <c r="I15" s="3">
        <f t="shared" si="2"/>
        <v>1498.6688537943708</v>
      </c>
      <c r="J15" s="3">
        <f t="shared" ref="J15:J16" si="6">I15/H15*100</f>
        <v>9.5325042046701842</v>
      </c>
      <c r="K15" s="9">
        <f t="shared" si="4"/>
        <v>28040</v>
      </c>
      <c r="L15" s="5"/>
    </row>
    <row r="16" spans="1:12" ht="52.5" customHeight="1" x14ac:dyDescent="0.25">
      <c r="A16" s="2" t="s">
        <v>21</v>
      </c>
      <c r="B16" s="6" t="s">
        <v>24</v>
      </c>
      <c r="C16" s="6">
        <v>1</v>
      </c>
      <c r="D16" s="7">
        <v>32350</v>
      </c>
      <c r="E16" s="7">
        <v>31250</v>
      </c>
      <c r="F16" s="7">
        <v>29900</v>
      </c>
      <c r="G16" s="8">
        <f t="shared" si="0"/>
        <v>29900</v>
      </c>
      <c r="H16" s="3">
        <f t="shared" si="1"/>
        <v>31166.67</v>
      </c>
      <c r="I16" s="3">
        <f t="shared" si="2"/>
        <v>1227.1240089466644</v>
      </c>
      <c r="J16" s="3">
        <f t="shared" si="6"/>
        <v>3.9372958642892053</v>
      </c>
      <c r="K16" s="9">
        <f t="shared" si="4"/>
        <v>29900</v>
      </c>
      <c r="L16" s="5"/>
    </row>
    <row r="17" spans="1:12" ht="52.5" customHeight="1" x14ac:dyDescent="0.25">
      <c r="A17" s="12" t="s">
        <v>22</v>
      </c>
      <c r="B17" s="6" t="s">
        <v>24</v>
      </c>
      <c r="C17" s="6">
        <v>1</v>
      </c>
      <c r="D17" s="7">
        <v>14650</v>
      </c>
      <c r="E17" s="7">
        <v>14385</v>
      </c>
      <c r="F17" s="7">
        <v>13357</v>
      </c>
      <c r="G17" s="8">
        <f t="shared" si="0"/>
        <v>13357</v>
      </c>
      <c r="H17" s="3">
        <f t="shared" si="1"/>
        <v>14130.67</v>
      </c>
      <c r="I17" s="3">
        <f t="shared" si="2"/>
        <v>682.99072712104476</v>
      </c>
      <c r="J17" s="3">
        <f t="shared" ref="J17" si="7">I17/H17*100</f>
        <v>4.8333923806942254</v>
      </c>
      <c r="K17" s="9">
        <f t="shared" si="4"/>
        <v>13357</v>
      </c>
      <c r="L17" s="5"/>
    </row>
    <row r="18" spans="1:12" ht="52.5" customHeight="1" x14ac:dyDescent="0.25">
      <c r="A18" s="12" t="s">
        <v>23</v>
      </c>
      <c r="B18" s="6" t="s">
        <v>24</v>
      </c>
      <c r="C18" s="6">
        <v>2</v>
      </c>
      <c r="D18" s="7">
        <v>11490</v>
      </c>
      <c r="E18" s="7">
        <v>11200</v>
      </c>
      <c r="F18" s="7">
        <v>10136.5</v>
      </c>
      <c r="G18" s="8">
        <f t="shared" si="0"/>
        <v>10136.5</v>
      </c>
      <c r="H18" s="3">
        <f t="shared" si="1"/>
        <v>10942.17</v>
      </c>
      <c r="I18" s="3">
        <f t="shared" si="2"/>
        <v>712.63530878937888</v>
      </c>
      <c r="J18" s="3">
        <f t="shared" ref="J18" si="8">I18/H18*100</f>
        <v>6.5127420684323019</v>
      </c>
      <c r="K18" s="9">
        <f t="shared" si="4"/>
        <v>20273</v>
      </c>
      <c r="L18" s="5"/>
    </row>
    <row r="19" spans="1:12" ht="30" customHeight="1" x14ac:dyDescent="0.25">
      <c r="A19" s="12"/>
      <c r="B19" s="13"/>
      <c r="C19" s="13"/>
      <c r="D19" s="14"/>
      <c r="E19" s="14"/>
      <c r="F19" s="14"/>
      <c r="G19" s="15"/>
      <c r="H19" s="15"/>
      <c r="I19" s="15"/>
      <c r="J19" s="15"/>
      <c r="K19" s="16">
        <f>K13+K14+K15+K16+K17+K18</f>
        <v>165102</v>
      </c>
      <c r="L19" s="5"/>
    </row>
    <row r="20" spans="1:12" ht="28.35" customHeight="1" x14ac:dyDescent="0.25">
      <c r="A20" s="30" t="s">
        <v>25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5"/>
    </row>
    <row r="21" spans="1:12" ht="22.5" customHeight="1" x14ac:dyDescent="0.2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</row>
    <row r="22" spans="1:12" ht="24.75" customHeight="1" x14ac:dyDescent="0.25"/>
  </sheetData>
  <mergeCells count="21">
    <mergeCell ref="A20:K21"/>
    <mergeCell ref="A7:K7"/>
    <mergeCell ref="H11:H12"/>
    <mergeCell ref="J11:J12"/>
    <mergeCell ref="D11:F11"/>
    <mergeCell ref="A1:K1"/>
    <mergeCell ref="K11:K12"/>
    <mergeCell ref="I11:I12"/>
    <mergeCell ref="A3:C3"/>
    <mergeCell ref="D3:K3"/>
    <mergeCell ref="A4:C4"/>
    <mergeCell ref="D4:K4"/>
    <mergeCell ref="A5:C5"/>
    <mergeCell ref="D5:K5"/>
    <mergeCell ref="A6:C6"/>
    <mergeCell ref="G11:G12"/>
    <mergeCell ref="D6:K6"/>
    <mergeCell ref="A9:D9"/>
    <mergeCell ref="C11:C12"/>
    <mergeCell ref="A11:A12"/>
    <mergeCell ref="B11:B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cols>
    <col min="5" max="5" width="13.42578125" customWidth="1"/>
    <col min="6" max="6" width="15.42578125" customWidth="1"/>
    <col min="7" max="7" width="13.42578125" customWidth="1"/>
  </cols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9" sqref="H29"/>
    </sheetView>
  </sheetViews>
  <sheetFormatPr defaultRowHeight="15" x14ac:dyDescent="0.25"/>
  <cols>
    <col min="4" max="4" width="18.140625" customWidth="1"/>
    <col min="5" max="5" width="18.85546875" customWidth="1"/>
    <col min="6" max="6" width="19.140625" customWidth="1"/>
    <col min="7" max="7" width="14.140625" customWidth="1"/>
    <col min="8" max="8" width="20.140625" customWidth="1"/>
    <col min="11" max="11" width="17.5703125" customWidth="1"/>
  </cols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ФГБУ РМНПЦ Росплазма ФМБА России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Казанцев Павел Валериевич</cp:lastModifiedBy>
  <cp:lastPrinted>2026-04-15T07:07:30Z</cp:lastPrinted>
  <dcterms:created xsi:type="dcterms:W3CDTF">2022-01-19T11:20:17Z</dcterms:created>
  <dcterms:modified xsi:type="dcterms:W3CDTF">2026-04-15T07:07:33Z</dcterms:modified>
</cp:coreProperties>
</file>