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ccps.local\dfs\Контрактная служба\2026 Закупки\2026 44-ФЗ\2026 ед поставщик п.4 ст 93\209 Скотч\"/>
    </mc:Choice>
  </mc:AlternateContent>
  <bookViews>
    <workbookView xWindow="0" yWindow="0" windowWidth="24750" windowHeight="12300"/>
  </bookViews>
  <sheets>
    <sheet name="нмцк" sheetId="10" r:id="rId1"/>
  </sheets>
  <definedNames>
    <definedName name="_xlnm.Print_Area" localSheetId="0">нмцк!$A$1:$P$12</definedName>
  </definedNames>
  <calcPr calcId="162913"/>
</workbook>
</file>

<file path=xl/calcChain.xml><?xml version="1.0" encoding="utf-8"?>
<calcChain xmlns="http://schemas.openxmlformats.org/spreadsheetml/2006/main">
  <c r="H10" i="10" l="1"/>
  <c r="I10" i="10" s="1"/>
  <c r="H9" i="10"/>
  <c r="I9" i="10" s="1"/>
  <c r="J10" i="10" l="1"/>
  <c r="M10" i="10" s="1"/>
  <c r="N10" i="10" s="1"/>
  <c r="O10" i="10" s="1"/>
  <c r="P10" i="10" s="1"/>
  <c r="K10" i="10"/>
  <c r="L10" i="10" s="1"/>
  <c r="K9" i="10"/>
  <c r="L9" i="10" s="1"/>
  <c r="J9" i="10"/>
  <c r="M9" i="10" s="1"/>
  <c r="N9" i="10" s="1"/>
  <c r="O9" i="10" s="1"/>
  <c r="P9" i="10" s="1"/>
  <c r="H8" i="10" l="1"/>
  <c r="I8" i="10" s="1"/>
  <c r="K8" i="10" s="1"/>
  <c r="L8" i="10" s="1"/>
  <c r="J8" i="10" l="1"/>
  <c r="M8" i="10" s="1"/>
  <c r="N8" i="10" s="1"/>
  <c r="O8" i="10" s="1"/>
  <c r="P8" i="10" s="1"/>
  <c r="H7" i="10"/>
  <c r="I7" i="10" l="1"/>
  <c r="K7" i="10" s="1"/>
  <c r="L7" i="10" s="1"/>
  <c r="J7" i="10" l="1"/>
  <c r="M7" i="10" s="1"/>
  <c r="N7" i="10" s="1"/>
  <c r="O7" i="10" s="1"/>
  <c r="P7" i="10" s="1"/>
  <c r="P11" i="10" s="1"/>
</calcChain>
</file>

<file path=xl/sharedStrings.xml><?xml version="1.0" encoding="utf-8"?>
<sst xmlns="http://schemas.openxmlformats.org/spreadsheetml/2006/main" count="39" uniqueCount="29">
  <si>
    <t>№ п/п</t>
  </si>
  <si>
    <t>Наименование товара</t>
  </si>
  <si>
    <t>Ед.изм.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</si>
  <si>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</si>
  <si>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</si>
  <si>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</si>
  <si>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</t>
    </r>
    <r>
      <rPr>
        <i/>
        <sz val="10"/>
        <color indexed="10"/>
        <rFont val="Times New Roman"/>
        <family val="1"/>
        <charset val="204"/>
      </rPr>
      <t>не должен превышать 33%</t>
    </r>
    <r>
      <rPr>
        <i/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</si>
  <si>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</si>
  <si>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</si>
  <si>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</si>
  <si>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</si>
  <si>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х</t>
  </si>
  <si>
    <t>цена с НДС</t>
  </si>
  <si>
    <t>Средняя (средневзвешенная) цена единицы МИ НЦЕ (ЦЕМ), без учета НДС</t>
  </si>
  <si>
    <t>Начальная цена единицы МИ с учетом стоимости всех расходных материалов (НЦЕ (ЦЕМ) + СРМ+ТО ) + НДС</t>
  </si>
  <si>
    <t>НМЦК по позиции с НДС (НЦЕ* количество)</t>
  </si>
  <si>
    <t>НМЦК :</t>
  </si>
  <si>
    <t>Кол-во</t>
  </si>
  <si>
    <t>Рачет начальной (максимальной) цены контракта . Используемый метод определения НМЦК с обоснованием:В целях расчета начальной (максимальной) цены контракта использовано определение НМЦК методом сопоставимых рыночных цен (анализа рынка), который является приоритетным на основании п. 3.2. части III Приказа Министерства экономического развития РФ от 2 октября 2013 г. № 567</t>
  </si>
  <si>
    <t xml:space="preserve">Итого начальная максимальная цена контракта: </t>
  </si>
  <si>
    <t>Объект закупки: Поставка товара</t>
  </si>
  <si>
    <t>КП № 23081482 от 08.04.2026г.</t>
  </si>
  <si>
    <t>КП № б/н от 08.04.2026г.</t>
  </si>
  <si>
    <t>КП № 980 от 08.04.2026г.</t>
  </si>
  <si>
    <t>шт</t>
  </si>
  <si>
    <t>Клейкая лента упаковочная</t>
  </si>
  <si>
    <t>Клейкая лента канцелярская</t>
  </si>
  <si>
    <t>Клейкая лента малярная</t>
  </si>
  <si>
    <t>Клейкая лента двусторонняя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</si>
</sst>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3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8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21" fillId="0" borderId="0"/>
    <xf numFmtId="0" fontId="24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6" fillId="0" borderId="0" applyFill="0" applyBorder="0"/>
  </cellStyleXfs>
  <cellXfs count="8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" fontId="0" fillId="0" borderId="0" xfId="0" applyNumberFormat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13" fillId="2" borderId="11" xfId="0" applyFont="1" applyFill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4" fontId="16" fillId="0" borderId="0" xfId="0" applyNumberFormat="1" applyFont="1" applyAlignment="1">
      <alignment horizontal="center" vertical="center" wrapText="1"/>
    </xf>
    <xf numFmtId="0" fontId="16" fillId="0" borderId="0" xfId="0" applyFont="1"/>
    <xf numFmtId="2" fontId="1" fillId="0" borderId="16" xfId="0" applyNumberFormat="1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22" fillId="0" borderId="18" xfId="0" applyFont="1" applyBorder="1" applyAlignment="1">
      <alignment vertical="center" wrapText="1"/>
    </xf>
    <xf numFmtId="49" fontId="0" fillId="0" borderId="0" xfId="0" applyNumberFormat="1"/>
    <xf numFmtId="0" fontId="8" fillId="0" borderId="7" xfId="0" applyFont="1" applyBorder="1" applyAlignment="1">
      <alignment horizontal="center" vertical="top" wrapText="1"/>
    </xf>
    <xf numFmtId="0" fontId="22" fillId="0" borderId="18" xfId="0" applyFont="1" applyBorder="1" applyAlignment="1">
      <alignment horizontal="left" vertical="top" wrapText="1"/>
    </xf>
    <xf numFmtId="49" fontId="1" fillId="0" borderId="21" xfId="0" applyNumberFormat="1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4" fontId="27" fillId="0" borderId="22" xfId="0" applyNumberFormat="1" applyFont="1" applyBorder="1" applyAlignment="1">
      <alignment horizontal="justify" vertical="center" wrapText="1"/>
    </xf>
    <xf numFmtId="0" fontId="1" fillId="0" borderId="21" xfId="0" applyFont="1" applyBorder="1" applyAlignment="1">
      <alignment horizontal="center" vertical="top" wrapText="1"/>
    </xf>
    <xf numFmtId="2" fontId="13" fillId="2" borderId="10" xfId="0" applyNumberFormat="1" applyFont="1" applyFill="1" applyBorder="1" applyAlignment="1">
      <alignment horizontal="center" vertical="center"/>
    </xf>
    <xf numFmtId="2" fontId="17" fillId="0" borderId="22" xfId="0" applyNumberFormat="1" applyFont="1" applyFill="1" applyBorder="1" applyAlignment="1">
      <alignment horizontal="center" vertical="center"/>
    </xf>
    <xf numFmtId="2" fontId="13" fillId="2" borderId="18" xfId="0" applyNumberFormat="1" applyFont="1" applyFill="1" applyBorder="1" applyAlignment="1">
      <alignment horizontal="center" vertical="center"/>
    </xf>
    <xf numFmtId="2" fontId="12" fillId="2" borderId="22" xfId="0" applyNumberFormat="1" applyFont="1" applyFill="1" applyBorder="1" applyAlignment="1">
      <alignment horizontal="center" vertical="center"/>
    </xf>
    <xf numFmtId="4" fontId="27" fillId="0" borderId="28" xfId="0" applyNumberFormat="1" applyFont="1" applyBorder="1" applyAlignment="1">
      <alignment horizontal="justify" vertical="center" wrapText="1"/>
    </xf>
    <xf numFmtId="0" fontId="0" fillId="0" borderId="0" xfId="0" applyBorder="1"/>
    <xf numFmtId="0" fontId="13" fillId="2" borderId="19" xfId="0" applyFont="1" applyFill="1" applyBorder="1" applyAlignment="1">
      <alignment horizontal="center" vertical="center"/>
    </xf>
    <xf numFmtId="164" fontId="14" fillId="2" borderId="22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4" fontId="27" fillId="0" borderId="22" xfId="0" applyNumberFormat="1" applyFont="1" applyFill="1" applyBorder="1" applyAlignment="1">
      <alignment horizontal="justify" vertical="center" wrapText="1"/>
    </xf>
    <xf numFmtId="49" fontId="29" fillId="0" borderId="0" xfId="0" applyNumberFormat="1" applyFont="1"/>
    <xf numFmtId="0" fontId="11" fillId="0" borderId="0" xfId="0" applyFont="1"/>
    <xf numFmtId="2" fontId="30" fillId="0" borderId="0" xfId="0" applyNumberFormat="1" applyFont="1"/>
    <xf numFmtId="2" fontId="30" fillId="0" borderId="0" xfId="0" applyNumberFormat="1" applyFont="1" applyAlignment="1">
      <alignment horizontal="left" vertical="top"/>
    </xf>
    <xf numFmtId="2" fontId="29" fillId="0" borderId="0" xfId="0" applyNumberFormat="1" applyFont="1" applyAlignment="1">
      <alignment horizontal="center" vertical="center"/>
    </xf>
    <xf numFmtId="0" fontId="29" fillId="0" borderId="0" xfId="0" applyFont="1"/>
    <xf numFmtId="4" fontId="27" fillId="0" borderId="22" xfId="0" applyNumberFormat="1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top" wrapText="1"/>
    </xf>
    <xf numFmtId="2" fontId="1" fillId="0" borderId="20" xfId="0" applyNumberFormat="1" applyFont="1" applyBorder="1" applyAlignment="1">
      <alignment horizontal="center" vertical="center" wrapText="1"/>
    </xf>
    <xf numFmtId="4" fontId="22" fillId="0" borderId="22" xfId="0" applyNumberFormat="1" applyFont="1" applyFill="1" applyBorder="1" applyAlignment="1">
      <alignment horizontal="justify" vertical="center" wrapText="1"/>
    </xf>
    <xf numFmtId="0" fontId="22" fillId="0" borderId="34" xfId="0" applyFont="1" applyFill="1" applyBorder="1" applyAlignment="1">
      <alignment horizontal="center" vertical="top" wrapText="1"/>
    </xf>
    <xf numFmtId="4" fontId="27" fillId="0" borderId="23" xfId="0" applyNumberFormat="1" applyFont="1" applyFill="1" applyBorder="1" applyAlignment="1">
      <alignment horizontal="center" vertical="center" wrapText="1"/>
    </xf>
    <xf numFmtId="4" fontId="27" fillId="0" borderId="22" xfId="0" applyNumberFormat="1" applyFont="1" applyFill="1" applyBorder="1" applyAlignment="1">
      <alignment horizontal="center" vertical="center" wrapText="1"/>
    </xf>
    <xf numFmtId="4" fontId="31" fillId="0" borderId="0" xfId="0" applyNumberFormat="1" applyFont="1" applyFill="1" applyAlignment="1">
      <alignment horizontal="center" vertical="center"/>
    </xf>
    <xf numFmtId="0" fontId="11" fillId="2" borderId="4" xfId="0" applyFont="1" applyFill="1" applyBorder="1" applyAlignment="1">
      <alignment horizontal="left" vertical="top" wrapText="1"/>
    </xf>
    <xf numFmtId="0" fontId="11" fillId="2" borderId="24" xfId="0" applyFont="1" applyFill="1" applyBorder="1" applyAlignment="1">
      <alignment horizontal="left" vertical="top" wrapText="1"/>
    </xf>
    <xf numFmtId="0" fontId="15" fillId="3" borderId="29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23" xfId="0" applyFont="1" applyFill="1" applyBorder="1" applyAlignment="1">
      <alignment horizontal="center" vertical="center"/>
    </xf>
    <xf numFmtId="0" fontId="2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49" fontId="8" fillId="0" borderId="26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2" fontId="1" fillId="0" borderId="27" xfId="0" applyNumberFormat="1" applyFont="1" applyFill="1" applyBorder="1" applyAlignment="1">
      <alignment horizontal="center" vertical="top" wrapText="1"/>
    </xf>
    <xf numFmtId="2" fontId="1" fillId="0" borderId="26" xfId="0" applyNumberFormat="1" applyFont="1" applyFill="1" applyBorder="1" applyAlignment="1">
      <alignment horizontal="center" vertical="top" wrapText="1"/>
    </xf>
    <xf numFmtId="2" fontId="1" fillId="0" borderId="30" xfId="0" applyNumberFormat="1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</cellXfs>
  <cellStyles count="12">
    <cellStyle name="Excel.Chart" xfId="1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"/>
    <cellStyle name="Обычный" xfId="0" builtinId="0"/>
    <cellStyle name="Обычный 2" xfId="2"/>
    <cellStyle name="Обычный 2 2" xfId="3"/>
    <cellStyle name="Обычный 2 3" xfId="8"/>
    <cellStyle name="Обычный 3" xfId="4"/>
    <cellStyle name="Обычный 3 2" xfId="7"/>
    <cellStyle name="Обычный 4" xfId="5"/>
    <cellStyle name="Обычный 4 2" xfId="9"/>
    <cellStyle name="Обычный 5" xfId="10"/>
    <cellStyle name="Обычный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0" y="2781300"/>
          <a:ext cx="9906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10525" y="27527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3"/>
  <sheetViews>
    <sheetView tabSelected="1" zoomScale="90" zoomScaleNormal="90" zoomScaleSheetLayoutView="70" workbookViewId="0">
      <selection activeCell="D8" sqref="D8"/>
    </sheetView>
  </sheetViews>
  <sheetFormatPr defaultRowHeight="15.75" x14ac:dyDescent="0.25"/>
  <cols>
    <col min="1" max="1" width="8.140625" style="27" customWidth="1"/>
    <col min="2" max="2" width="43.85546875" style="25" customWidth="1"/>
    <col min="3" max="3" width="9.7109375" customWidth="1"/>
    <col min="4" max="4" width="14.5703125" style="6" customWidth="1"/>
    <col min="5" max="5" width="14.42578125" style="23" customWidth="1"/>
    <col min="6" max="6" width="13.85546875" style="23" customWidth="1"/>
    <col min="7" max="8" width="14.42578125" style="23" customWidth="1"/>
    <col min="9" max="9" width="16.5703125" customWidth="1"/>
    <col min="10" max="10" width="22.28515625" customWidth="1"/>
    <col min="11" max="11" width="15.5703125" customWidth="1"/>
    <col min="12" max="12" width="15.140625" customWidth="1"/>
    <col min="13" max="13" width="19.140625" customWidth="1"/>
    <col min="14" max="14" width="19" customWidth="1"/>
    <col min="15" max="15" width="19.28515625" customWidth="1"/>
    <col min="16" max="16" width="19.7109375" customWidth="1"/>
  </cols>
  <sheetData>
    <row r="1" spans="1:58" ht="75.75" customHeight="1" thickBot="1" x14ac:dyDescent="0.4">
      <c r="A1" s="69" t="s">
        <v>18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58" ht="24" customHeight="1" thickBot="1" x14ac:dyDescent="0.3">
      <c r="A2" s="66" t="s">
        <v>20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8"/>
    </row>
    <row r="3" spans="1:58" ht="38.25" customHeight="1" thickBot="1" x14ac:dyDescent="0.3">
      <c r="A3" s="71" t="s">
        <v>0</v>
      </c>
      <c r="B3" s="73" t="s">
        <v>1</v>
      </c>
      <c r="C3" s="75" t="s">
        <v>2</v>
      </c>
      <c r="D3" s="77" t="s">
        <v>17</v>
      </c>
      <c r="E3" s="79"/>
      <c r="F3" s="80"/>
      <c r="G3" s="42"/>
      <c r="H3" s="42"/>
      <c r="I3" s="81" t="s">
        <v>3</v>
      </c>
      <c r="J3" s="81"/>
      <c r="K3" s="82"/>
      <c r="L3" s="83"/>
      <c r="M3" s="84" t="s">
        <v>4</v>
      </c>
      <c r="N3" s="85"/>
      <c r="O3" s="85"/>
      <c r="P3" s="86"/>
    </row>
    <row r="4" spans="1:58" ht="38.25" customHeight="1" x14ac:dyDescent="0.25">
      <c r="A4" s="72"/>
      <c r="B4" s="74"/>
      <c r="C4" s="76"/>
      <c r="D4" s="78"/>
      <c r="E4" s="56" t="s">
        <v>21</v>
      </c>
      <c r="F4" s="56" t="s">
        <v>22</v>
      </c>
      <c r="G4" s="56" t="s">
        <v>23</v>
      </c>
      <c r="H4" s="58"/>
      <c r="I4" s="57"/>
      <c r="J4" s="16"/>
      <c r="K4" s="17"/>
      <c r="L4" s="18"/>
      <c r="M4" s="19"/>
      <c r="N4" s="20"/>
      <c r="O4" s="20"/>
      <c r="P4" s="43"/>
    </row>
    <row r="5" spans="1:58" ht="131.25" customHeight="1" thickBot="1" x14ac:dyDescent="0.3">
      <c r="A5" s="72"/>
      <c r="B5" s="74"/>
      <c r="C5" s="76"/>
      <c r="D5" s="78"/>
      <c r="E5" s="21" t="s">
        <v>12</v>
      </c>
      <c r="F5" s="21" t="s">
        <v>12</v>
      </c>
      <c r="G5" s="21" t="s">
        <v>12</v>
      </c>
      <c r="H5" s="21" t="s">
        <v>13</v>
      </c>
      <c r="I5" s="1" t="s">
        <v>14</v>
      </c>
      <c r="J5" s="1" t="s">
        <v>15</v>
      </c>
      <c r="K5" s="2" t="s">
        <v>5</v>
      </c>
      <c r="L5" s="3" t="s">
        <v>6</v>
      </c>
      <c r="M5" s="4" t="s">
        <v>7</v>
      </c>
      <c r="N5" s="5" t="s">
        <v>8</v>
      </c>
      <c r="O5" s="5" t="s">
        <v>9</v>
      </c>
      <c r="P5" s="45" t="s">
        <v>10</v>
      </c>
    </row>
    <row r="6" spans="1:58" ht="14.25" customHeight="1" thickBot="1" x14ac:dyDescent="0.3">
      <c r="A6" s="30">
        <v>1</v>
      </c>
      <c r="B6" s="31">
        <v>2</v>
      </c>
      <c r="C6" s="33">
        <v>3</v>
      </c>
      <c r="D6" s="33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8">
        <v>11</v>
      </c>
      <c r="L6" s="9">
        <v>12</v>
      </c>
      <c r="M6" s="10">
        <v>13</v>
      </c>
      <c r="N6" s="11">
        <v>14</v>
      </c>
      <c r="O6" s="28">
        <v>15</v>
      </c>
      <c r="P6" s="44">
        <v>16</v>
      </c>
    </row>
    <row r="7" spans="1:58" ht="15.75" customHeight="1" thickBot="1" x14ac:dyDescent="0.3">
      <c r="A7" s="60">
        <v>1</v>
      </c>
      <c r="B7" s="59" t="s">
        <v>25</v>
      </c>
      <c r="C7" s="61" t="s">
        <v>24</v>
      </c>
      <c r="D7" s="62">
        <v>100</v>
      </c>
      <c r="E7" s="62">
        <v>259</v>
      </c>
      <c r="F7" s="62">
        <v>271.95</v>
      </c>
      <c r="G7" s="55">
        <v>284.89999999999998</v>
      </c>
      <c r="H7" s="32">
        <f t="shared" ref="H7" si="0">(E7+F7+G7)/3</f>
        <v>271.95</v>
      </c>
      <c r="I7" s="32">
        <f t="shared" ref="I7" si="1">H7</f>
        <v>271.95</v>
      </c>
      <c r="J7" s="32">
        <f t="shared" ref="J7" si="2">I7*D7</f>
        <v>27195</v>
      </c>
      <c r="K7" s="32">
        <f t="shared" ref="K7" si="3">SQRT(((SUM((POWER(E7-I7,2)),(POWER(F7-I7,2)),(POWER(G7-I7,2))))/(3-1)))</f>
        <v>12.949999999999989</v>
      </c>
      <c r="L7" s="32">
        <f t="shared" ref="L7" si="4">K7/I7*100</f>
        <v>4.7619047619047583</v>
      </c>
      <c r="M7" s="38">
        <f t="shared" ref="M7" si="5">J7</f>
        <v>27195</v>
      </c>
      <c r="N7" s="32">
        <f t="shared" ref="N7" si="6">M7/D7</f>
        <v>271.95</v>
      </c>
      <c r="O7" s="48">
        <f t="shared" ref="O7" si="7">ROUNDDOWN(N7,2)</f>
        <v>271.95</v>
      </c>
      <c r="P7" s="48">
        <f t="shared" ref="P7" si="8">O7*D7</f>
        <v>27195</v>
      </c>
    </row>
    <row r="8" spans="1:58" ht="16.5" customHeight="1" thickBot="1" x14ac:dyDescent="0.3">
      <c r="A8" s="60">
        <v>2</v>
      </c>
      <c r="B8" s="59" t="s">
        <v>26</v>
      </c>
      <c r="C8" s="61" t="s">
        <v>24</v>
      </c>
      <c r="D8" s="62">
        <v>120</v>
      </c>
      <c r="E8" s="62">
        <v>32.659999999999997</v>
      </c>
      <c r="F8" s="62">
        <v>34.299999999999997</v>
      </c>
      <c r="G8" s="55">
        <v>35.93</v>
      </c>
      <c r="H8" s="32">
        <f t="shared" ref="H8:H9" si="9">(E8+F8+G8)/3</f>
        <v>34.29666666666666</v>
      </c>
      <c r="I8" s="32">
        <f t="shared" ref="I8:I9" si="10">H8</f>
        <v>34.29666666666666</v>
      </c>
      <c r="J8" s="32">
        <f t="shared" ref="J8:J9" si="11">I8*D8</f>
        <v>4115.5999999999995</v>
      </c>
      <c r="K8" s="32">
        <f t="shared" ref="K8:K9" si="12">SQRT(((SUM((POWER(E8-I8,2)),(POWER(F8-I8,2)),(POWER(G8-I8,2))))/(3-1)))</f>
        <v>1.6350025484179951</v>
      </c>
      <c r="L8" s="32">
        <f t="shared" ref="L8:L9" si="13">K8/I8*100</f>
        <v>4.7672345662882556</v>
      </c>
      <c r="M8" s="38">
        <f t="shared" ref="M8:M9" si="14">J8</f>
        <v>4115.5999999999995</v>
      </c>
      <c r="N8" s="32">
        <f t="shared" ref="N8:N9" si="15">M8/D8</f>
        <v>34.29666666666666</v>
      </c>
      <c r="O8" s="48">
        <f t="shared" ref="O8:O9" si="16">ROUNDDOWN(N8,2)</f>
        <v>34.29</v>
      </c>
      <c r="P8" s="48">
        <f t="shared" ref="P8:P9" si="17">O8*D8</f>
        <v>4114.8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</row>
    <row r="9" spans="1:58" thickBot="1" x14ac:dyDescent="0.3">
      <c r="A9" s="60">
        <v>3</v>
      </c>
      <c r="B9" s="59" t="s">
        <v>27</v>
      </c>
      <c r="C9" s="61" t="s">
        <v>24</v>
      </c>
      <c r="D9" s="62">
        <v>100</v>
      </c>
      <c r="E9" s="62">
        <v>498</v>
      </c>
      <c r="F9" s="62">
        <v>522.9</v>
      </c>
      <c r="G9" s="55">
        <v>547.79999999999995</v>
      </c>
      <c r="H9" s="32">
        <f t="shared" si="9"/>
        <v>522.9</v>
      </c>
      <c r="I9" s="32">
        <f t="shared" si="10"/>
        <v>522.9</v>
      </c>
      <c r="J9" s="32">
        <f t="shared" si="11"/>
        <v>52290</v>
      </c>
      <c r="K9" s="32">
        <f t="shared" si="12"/>
        <v>24.899999999999977</v>
      </c>
      <c r="L9" s="32">
        <f t="shared" si="13"/>
        <v>4.7619047619047574</v>
      </c>
      <c r="M9" s="38">
        <f t="shared" si="14"/>
        <v>52290</v>
      </c>
      <c r="N9" s="32">
        <f t="shared" si="15"/>
        <v>522.9</v>
      </c>
      <c r="O9" s="48">
        <f t="shared" si="16"/>
        <v>522.9</v>
      </c>
      <c r="P9" s="48">
        <f t="shared" si="17"/>
        <v>52290</v>
      </c>
    </row>
    <row r="10" spans="1:58" thickBot="1" x14ac:dyDescent="0.3">
      <c r="A10" s="60">
        <v>4</v>
      </c>
      <c r="B10" s="59" t="s">
        <v>28</v>
      </c>
      <c r="C10" s="61" t="s">
        <v>24</v>
      </c>
      <c r="D10" s="62">
        <v>50</v>
      </c>
      <c r="E10" s="62">
        <v>556</v>
      </c>
      <c r="F10" s="62">
        <v>583.79999999999995</v>
      </c>
      <c r="G10" s="55">
        <v>611.6</v>
      </c>
      <c r="H10" s="32">
        <f t="shared" ref="H10" si="18">(E10+F10+G10)/3</f>
        <v>583.80000000000007</v>
      </c>
      <c r="I10" s="32">
        <f t="shared" ref="I10" si="19">H10</f>
        <v>583.80000000000007</v>
      </c>
      <c r="J10" s="32">
        <f t="shared" ref="J10" si="20">I10*D10</f>
        <v>29190.000000000004</v>
      </c>
      <c r="K10" s="32">
        <f t="shared" ref="K10" si="21">SQRT(((SUM((POWER(E10-I10,2)),(POWER(F10-I10,2)),(POWER(G10-I10,2))))/(3-1)))</f>
        <v>27.800000000000011</v>
      </c>
      <c r="L10" s="32">
        <f t="shared" ref="L10" si="22">K10/I10*100</f>
        <v>4.7619047619047628</v>
      </c>
      <c r="M10" s="38">
        <f t="shared" ref="M10" si="23">J10</f>
        <v>29190.000000000004</v>
      </c>
      <c r="N10" s="32">
        <f t="shared" ref="N10" si="24">M10/D10</f>
        <v>583.80000000000007</v>
      </c>
      <c r="O10" s="48">
        <f t="shared" ref="O10" si="25">ROUNDDOWN(N10,2)</f>
        <v>583.79999999999995</v>
      </c>
      <c r="P10" s="48">
        <f t="shared" ref="P10" si="26">O10*D10</f>
        <v>29189.999999999996</v>
      </c>
    </row>
    <row r="11" spans="1:58" ht="16.5" thickBot="1" x14ac:dyDescent="0.3">
      <c r="A11" s="64" t="s">
        <v>16</v>
      </c>
      <c r="B11" s="65"/>
      <c r="C11" s="29"/>
      <c r="D11" s="26"/>
      <c r="E11" s="35"/>
      <c r="F11" s="37"/>
      <c r="G11" s="36"/>
      <c r="H11" s="34"/>
      <c r="I11" s="12" t="s">
        <v>11</v>
      </c>
      <c r="J11" s="12"/>
      <c r="K11" s="12" t="s">
        <v>11</v>
      </c>
      <c r="L11" s="40" t="s">
        <v>11</v>
      </c>
      <c r="M11" s="47" t="s">
        <v>11</v>
      </c>
      <c r="N11" s="46" t="s">
        <v>11</v>
      </c>
      <c r="O11" s="40" t="s">
        <v>11</v>
      </c>
      <c r="P11" s="41">
        <f>SUM(P7:P10)</f>
        <v>112789.8</v>
      </c>
    </row>
    <row r="12" spans="1:58" x14ac:dyDescent="0.25">
      <c r="B12" s="24"/>
      <c r="C12" s="13"/>
      <c r="D12" s="14"/>
      <c r="E12" s="22"/>
      <c r="F12" s="22"/>
      <c r="G12" s="22"/>
      <c r="H12" s="22"/>
      <c r="I12" s="15"/>
      <c r="J12" s="15"/>
      <c r="K12" s="15"/>
      <c r="L12" s="15"/>
    </row>
    <row r="13" spans="1:58" x14ac:dyDescent="0.25">
      <c r="A13" s="49"/>
      <c r="B13" s="50" t="s">
        <v>19</v>
      </c>
      <c r="C13" s="51"/>
      <c r="D13" s="63">
        <v>112789.8</v>
      </c>
      <c r="E13" s="52"/>
      <c r="F13" s="53"/>
      <c r="G13" s="53"/>
      <c r="H13" s="53"/>
      <c r="I13" s="54"/>
      <c r="J13" s="54"/>
      <c r="K13" s="54"/>
      <c r="L13" s="54"/>
      <c r="M13" s="54"/>
      <c r="N13" s="54"/>
      <c r="O13" s="54"/>
      <c r="P13" s="54"/>
    </row>
  </sheetData>
  <mergeCells count="10">
    <mergeCell ref="A11:B11"/>
    <mergeCell ref="A2:P2"/>
    <mergeCell ref="A1:P1"/>
    <mergeCell ref="A3:A5"/>
    <mergeCell ref="B3:B5"/>
    <mergeCell ref="C3:C5"/>
    <mergeCell ref="D3:D5"/>
    <mergeCell ref="E3:F3"/>
    <mergeCell ref="I3:L3"/>
    <mergeCell ref="M3:P3"/>
  </mergeCells>
  <phoneticPr fontId="10" type="noConversion"/>
  <printOptions horizontalCentered="1"/>
  <pageMargins left="0.25" right="0.25" top="0.75" bottom="0.75" header="0.3" footer="0.3"/>
  <pageSetup paperSize="9" scale="50" fitToHeight="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RDKB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Толстопятова Евгения Ивановна</dc:creator>
  <cp:lastModifiedBy>Толстопятова Евгения Ивановна</cp:lastModifiedBy>
  <cp:lastPrinted>2026-08-04T09:32:25Z</cp:lastPrinted>
  <dcterms:created xsi:type="dcterms:W3CDTF">2014-07-03T10:53:02Z</dcterms:created>
  <dcterms:modified xsi:type="dcterms:W3CDTF">2026-08-05T09:53:47Z</dcterms:modified>
</cp:coreProperties>
</file>