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 год\ГК\БЕРЕЗКА\карта памяти\"/>
    </mc:Choice>
  </mc:AlternateContent>
  <bookViews>
    <workbookView xWindow="-120" yWindow="-120" windowWidth="19440" windowHeight="11160" tabRatio="553"/>
  </bookViews>
  <sheets>
    <sheet name="лист (2)" sheetId="10" r:id="rId1"/>
    <sheet name="лист" sheetId="8" r:id="rId2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0" l="1"/>
  <c r="P16" i="10" l="1"/>
  <c r="N10" i="10" l="1"/>
  <c r="I10" i="10"/>
  <c r="J10" i="10" s="1"/>
  <c r="K10" i="10" s="1"/>
  <c r="L10" i="10" s="1"/>
  <c r="M18" i="8"/>
  <c r="O18" i="8" s="1"/>
  <c r="I19" i="8" s="1"/>
  <c r="O11" i="8"/>
  <c r="O12" i="8"/>
  <c r="O13" i="8"/>
  <c r="O14" i="8"/>
  <c r="O15" i="8"/>
  <c r="O16" i="8"/>
  <c r="O17" i="8"/>
  <c r="O10" i="8"/>
  <c r="O16" i="10" l="1"/>
  <c r="I17" i="10" s="1"/>
  <c r="I12" i="8"/>
  <c r="J12" i="8" s="1"/>
  <c r="K12" i="8" s="1"/>
  <c r="L12" i="8" s="1"/>
  <c r="N12" i="8"/>
  <c r="I13" i="8"/>
  <c r="J13" i="8" s="1"/>
  <c r="K13" i="8" s="1"/>
  <c r="L13" i="8" s="1"/>
  <c r="N13" i="8"/>
  <c r="I14" i="8"/>
  <c r="J14" i="8" s="1"/>
  <c r="K14" i="8" s="1"/>
  <c r="L14" i="8" s="1"/>
  <c r="N14" i="8"/>
  <c r="I15" i="8"/>
  <c r="J15" i="8" s="1"/>
  <c r="K15" i="8" s="1"/>
  <c r="L15" i="8" s="1"/>
  <c r="N15" i="8"/>
  <c r="I16" i="8"/>
  <c r="J16" i="8" s="1"/>
  <c r="K16" i="8" s="1"/>
  <c r="L16" i="8" s="1"/>
  <c r="N16" i="8"/>
  <c r="I17" i="8"/>
  <c r="J17" i="8" s="1"/>
  <c r="K17" i="8" s="1"/>
  <c r="L17" i="8" s="1"/>
  <c r="N17" i="8"/>
  <c r="I11" i="8"/>
  <c r="J11" i="8" s="1"/>
  <c r="K11" i="8" s="1"/>
  <c r="L11" i="8" s="1"/>
  <c r="N11" i="8"/>
  <c r="N10" i="8" l="1"/>
  <c r="I10" i="8"/>
  <c r="P18" i="8" l="1"/>
  <c r="J10" i="8" l="1"/>
  <c r="K10" i="8" s="1"/>
  <c r="L10" i="8" s="1"/>
</calcChain>
</file>

<file path=xl/sharedStrings.xml><?xml version="1.0" encoding="utf-8"?>
<sst xmlns="http://schemas.openxmlformats.org/spreadsheetml/2006/main" count="95" uniqueCount="61">
  <si>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</si>
  <si>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</si>
  <si>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</si>
  <si>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</si>
  <si>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</si>
  <si>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</si>
  <si>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</si>
  <si>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рублей</t>
  </si>
  <si>
    <t>Н(М)ЦК, ЦКЕП контракта с учетом округления цены за единицу (руб.)</t>
  </si>
  <si>
    <t>Н(М)ЦК, ЦКЕП, определяемая методом сопоставимых рыночных цен (анализа рынка)*</t>
  </si>
  <si>
    <t>ИТОГО (П1+П2+П3):</t>
  </si>
  <si>
    <t>В результате проведенного расчета Н(М)ЦК составила:</t>
  </si>
  <si>
    <t>Ценовые предложения (руб.)</t>
  </si>
  <si>
    <t>Однородность совокупности значений выявленных цен, используемые в расчете Н(М)ЦК, ЦКЕП</t>
  </si>
  <si>
    <t>Совокупность значений</t>
  </si>
  <si>
    <t>УТВЕРЖДАЮ</t>
  </si>
  <si>
    <t>УФСИН России по Республике Тыва</t>
  </si>
  <si>
    <t>ОКПД 2</t>
  </si>
  <si>
    <t>тел.: 8(39436) 21748</t>
  </si>
  <si>
    <t>Согласовано:</t>
  </si>
  <si>
    <t>шт</t>
  </si>
  <si>
    <t xml:space="preserve">Поставщик 1 вх №                                  от </t>
  </si>
  <si>
    <t xml:space="preserve">Поставщик 2  вх№                              от </t>
  </si>
  <si>
    <t xml:space="preserve">Поставщик 3  вх№                                 от </t>
  </si>
  <si>
    <t>РАСЧЕТ НАЧАЛЬНОЙ (МИНИМАЛЬНОЙ) ЦЕНЫ КОНТРАКТА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</si>
  <si>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</si>
  <si>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>Расчет Н(М)ЦК по формуле</t>
    </r>
    <r>
      <rPr>
        <sz val="12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</si>
  <si>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подполковник внутренней службы</t>
  </si>
  <si>
    <t>кг</t>
  </si>
  <si>
    <t>"_____"  ____________________ 2024 г.</t>
  </si>
  <si>
    <t>Врио начальника ФКУ ИК-4</t>
  </si>
  <si>
    <t>___________________И.С. Ооржак</t>
  </si>
  <si>
    <r>
      <t>"___"_____________________</t>
    </r>
    <r>
      <rPr>
        <sz val="12"/>
        <color theme="1"/>
        <rFont val="Times New Roman"/>
        <family val="1"/>
        <charset val="204"/>
      </rPr>
      <t>__ 2024 г.</t>
    </r>
  </si>
  <si>
    <t>Заместитель главного бухгалтера                                                      С.В. Папий-оол</t>
  </si>
  <si>
    <t>Главный экономист                                                             Р.Р. Даваалай</t>
  </si>
  <si>
    <t>Исполнитель: Врио начальника ПО ЦТАО ___________________________ М.М. Оюн</t>
  </si>
  <si>
    <t>Демонтаж реле высокого давления</t>
  </si>
  <si>
    <t>Подключение реле высокого давления</t>
  </si>
  <si>
    <t>Монтаж реле высокого давления</t>
  </si>
  <si>
    <t>Замена клапана высокого давления</t>
  </si>
  <si>
    <t>Демонтаж датчика защиты компрессора</t>
  </si>
  <si>
    <t>Монтаж датчика  защиты</t>
  </si>
  <si>
    <t>Устранения утечки на нагнетательной линии компрессора</t>
  </si>
  <si>
    <t>Заправка фреона R-404</t>
  </si>
  <si>
    <t>33.20.2</t>
  </si>
  <si>
    <t>33.13.12</t>
  </si>
  <si>
    <t>33.12.12.000</t>
  </si>
  <si>
    <t>33.12.1</t>
  </si>
  <si>
    <t>33.12.19.000</t>
  </si>
  <si>
    <t>Главный экономист                                                                       Л.Ф. Шевчугова</t>
  </si>
  <si>
    <t>майор внутренней службы</t>
  </si>
  <si>
    <t>Исполнитель: Начальник отряда___________________________ Б.Ю. Чымба</t>
  </si>
  <si>
    <t>тел.: 8(39422) 94691</t>
  </si>
  <si>
    <t>"_____"  ____________________ 2026 г.</t>
  </si>
  <si>
    <t>шт.</t>
  </si>
  <si>
    <t>Начальник ФКУ КП-3</t>
  </si>
  <si>
    <t>______________А.М. Ондар</t>
  </si>
  <si>
    <r>
      <t>"___"_____________________</t>
    </r>
    <r>
      <rPr>
        <sz val="12"/>
        <color theme="1"/>
        <rFont val="Times New Roman"/>
        <family val="1"/>
        <charset val="204"/>
      </rPr>
      <t>__ 2026 г.</t>
    </r>
  </si>
  <si>
    <t>Карта памяти для фото/видео камеры "Kingston"</t>
  </si>
  <si>
    <t>26.20.21</t>
  </si>
  <si>
    <t>Врио главного бухгалтера                                                                             О.Н. Монгуш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</si>
</sst>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#,##0.00_ ;[Red]\-#,##0.00\ "/>
    <numFmt numFmtId="166" formatCode="0.0000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1" fillId="0" borderId="0" xfId="0" applyFont="1" applyFill="1"/>
    <xf numFmtId="49" fontId="5" fillId="0" borderId="3" xfId="0" applyNumberFormat="1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8" fillId="0" borderId="0" xfId="0" applyFont="1"/>
    <xf numFmtId="0" fontId="7" fillId="0" borderId="2" xfId="0" applyFont="1" applyFill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wrapText="1"/>
    </xf>
    <xf numFmtId="2" fontId="7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0" fontId="9" fillId="0" borderId="0" xfId="0" applyFont="1" applyFill="1" applyBorder="1" applyAlignment="1">
      <alignment horizontal="justify" wrapText="1"/>
    </xf>
    <xf numFmtId="0" fontId="9" fillId="0" borderId="0" xfId="0" applyFont="1" applyBorder="1" applyAlignment="1">
      <alignment horizontal="justify" wrapText="1"/>
    </xf>
    <xf numFmtId="0" fontId="7" fillId="0" borderId="0" xfId="0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0" fontId="2" fillId="0" borderId="0" xfId="0" applyFont="1" applyAlignment="1"/>
    <xf numFmtId="0" fontId="2" fillId="0" borderId="0" xfId="0" applyFont="1" applyFill="1" applyAlignment="1"/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left" vertical="top" wrapText="1"/>
      <protection locked="0"/>
    </xf>
    <xf numFmtId="0" fontId="7" fillId="0" borderId="0" xfId="0" applyFont="1"/>
    <xf numFmtId="0" fontId="7" fillId="0" borderId="0" xfId="0" applyFont="1" applyAlignment="1" applyProtection="1">
      <alignment wrapText="1"/>
      <protection locked="0"/>
    </xf>
    <xf numFmtId="164" fontId="7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wrapText="1"/>
      <protection locked="0"/>
    </xf>
    <xf numFmtId="165" fontId="7" fillId="0" borderId="0" xfId="0" applyNumberFormat="1" applyFont="1" applyFill="1" applyAlignment="1" applyProtection="1">
      <alignment vertical="center"/>
      <protection locked="0"/>
    </xf>
    <xf numFmtId="0" fontId="3" fillId="0" borderId="0" xfId="0" applyFont="1" applyAlignment="1">
      <alignment horizontal="left"/>
    </xf>
    <xf numFmtId="165" fontId="2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1" fontId="2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wrapText="1"/>
    </xf>
    <xf numFmtId="0" fontId="2" fillId="0" borderId="0" xfId="0" applyFont="1" applyFill="1" applyBorder="1"/>
    <xf numFmtId="0" fontId="2" fillId="0" borderId="0" xfId="0" applyFont="1" applyBorder="1"/>
    <xf numFmtId="1" fontId="2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/>
    <xf numFmtId="0" fontId="7" fillId="0" borderId="0" xfId="0" applyFont="1" applyFill="1" applyBorder="1" applyAlignment="1">
      <alignment horizontal="center" vertical="top" wrapText="1"/>
    </xf>
    <xf numFmtId="2" fontId="7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justify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7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4" fillId="0" borderId="8" xfId="0" applyNumberFormat="1" applyFont="1" applyFill="1" applyBorder="1" applyAlignment="1">
      <alignment horizontal="center" vertical="top" wrapText="1"/>
    </xf>
    <xf numFmtId="2" fontId="4" fillId="0" borderId="4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8</xdr:row>
      <xdr:rowOff>952500</xdr:rowOff>
    </xdr:from>
    <xdr:to>
      <xdr:col>11</xdr:col>
      <xdr:colOff>0</xdr:colOff>
      <xdr:row>8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63250" y="2552700"/>
          <a:ext cx="838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8</xdr:row>
      <xdr:rowOff>923925</xdr:rowOff>
    </xdr:from>
    <xdr:to>
      <xdr:col>9</xdr:col>
      <xdr:colOff>1019175</xdr:colOff>
      <xdr:row>8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10750" y="2524125"/>
          <a:ext cx="9334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308113</xdr:colOff>
      <xdr:row>8</xdr:row>
      <xdr:rowOff>1400175</xdr:rowOff>
    </xdr:from>
    <xdr:to>
      <xdr:col>12</xdr:col>
      <xdr:colOff>460513</xdr:colOff>
      <xdr:row>8</xdr:row>
      <xdr:rowOff>1628775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385938" y="30003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8</xdr:row>
      <xdr:rowOff>952500</xdr:rowOff>
    </xdr:from>
    <xdr:to>
      <xdr:col>11</xdr:col>
      <xdr:colOff>0</xdr:colOff>
      <xdr:row>8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0" y="2847975"/>
          <a:ext cx="838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8</xdr:row>
      <xdr:rowOff>923925</xdr:rowOff>
    </xdr:from>
    <xdr:to>
      <xdr:col>9</xdr:col>
      <xdr:colOff>1019175</xdr:colOff>
      <xdr:row>8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86825" y="2819400"/>
          <a:ext cx="8096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308113</xdr:colOff>
      <xdr:row>8</xdr:row>
      <xdr:rowOff>1400175</xdr:rowOff>
    </xdr:from>
    <xdr:to>
      <xdr:col>12</xdr:col>
      <xdr:colOff>460513</xdr:colOff>
      <xdr:row>8</xdr:row>
      <xdr:rowOff>1628775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62113" y="2973871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zoomScale="70" zoomScaleNormal="70" workbookViewId="0">
      <selection activeCell="I19" sqref="I19"/>
    </sheetView>
  </sheetViews>
  <sheetFormatPr defaultRowHeight="15" x14ac:dyDescent="0.25"/>
  <cols>
    <col min="1" max="1" width="5" style="1" customWidth="1"/>
    <col min="2" max="2" width="59.5703125" style="4" customWidth="1"/>
    <col min="3" max="3" width="15.5703125" style="1" customWidth="1"/>
    <col min="4" max="4" width="5.5703125" style="1" customWidth="1"/>
    <col min="5" max="5" width="8" style="1" customWidth="1"/>
    <col min="6" max="6" width="12.5703125" style="1" customWidth="1"/>
    <col min="7" max="7" width="13.28515625" style="1" customWidth="1"/>
    <col min="8" max="8" width="12.85546875" style="4" customWidth="1"/>
    <col min="9" max="9" width="14.42578125" style="1" customWidth="1"/>
    <col min="10" max="10" width="14.28515625" style="1" customWidth="1"/>
    <col min="11" max="11" width="12.85546875" style="1" customWidth="1"/>
    <col min="12" max="12" width="22.140625" style="1" customWidth="1"/>
    <col min="13" max="13" width="21.140625" style="1" customWidth="1"/>
    <col min="14" max="14" width="11.42578125" style="1" customWidth="1"/>
    <col min="15" max="15" width="25.42578125" style="1" customWidth="1"/>
    <col min="16" max="16" width="14.140625" style="4" hidden="1" customWidth="1"/>
  </cols>
  <sheetData>
    <row r="1" spans="1:16" ht="15.75" x14ac:dyDescent="0.25">
      <c r="A1" s="2"/>
      <c r="B1" s="3"/>
      <c r="C1" s="2"/>
      <c r="D1" s="2"/>
      <c r="E1" s="2"/>
      <c r="F1" s="2"/>
      <c r="G1" s="2"/>
      <c r="H1" s="3"/>
      <c r="I1" s="2"/>
      <c r="J1" s="2"/>
      <c r="K1" s="2"/>
      <c r="L1" s="2"/>
      <c r="M1" s="83" t="s">
        <v>15</v>
      </c>
      <c r="N1" s="83"/>
      <c r="O1" s="83"/>
      <c r="P1" s="83"/>
    </row>
    <row r="2" spans="1:16" ht="15.75" x14ac:dyDescent="0.25">
      <c r="A2" s="2"/>
      <c r="B2" s="3"/>
      <c r="C2" s="2"/>
      <c r="D2" s="2"/>
      <c r="E2" s="2"/>
      <c r="F2" s="2"/>
      <c r="G2" s="2"/>
      <c r="H2" s="3"/>
      <c r="I2" s="2"/>
      <c r="J2" s="2"/>
      <c r="K2" s="2"/>
      <c r="L2" s="84" t="s">
        <v>55</v>
      </c>
      <c r="M2" s="84"/>
      <c r="N2" s="84"/>
      <c r="O2" s="84"/>
      <c r="P2" s="84"/>
    </row>
    <row r="3" spans="1:16" ht="15.75" x14ac:dyDescent="0.25">
      <c r="A3" s="2"/>
      <c r="B3" s="3"/>
      <c r="C3" s="2"/>
      <c r="D3" s="2"/>
      <c r="E3" s="2"/>
      <c r="F3" s="2"/>
      <c r="G3" s="2"/>
      <c r="H3" s="3"/>
      <c r="I3" s="2"/>
      <c r="J3" s="2"/>
      <c r="K3" s="2"/>
      <c r="L3" s="84" t="s">
        <v>16</v>
      </c>
      <c r="M3" s="84"/>
      <c r="N3" s="84"/>
      <c r="O3" s="84"/>
      <c r="P3" s="84"/>
    </row>
    <row r="4" spans="1:16" ht="15.75" x14ac:dyDescent="0.25">
      <c r="A4" s="2"/>
      <c r="B4" s="3"/>
      <c r="C4" s="2"/>
      <c r="D4" s="2"/>
      <c r="E4" s="2"/>
      <c r="F4" s="2"/>
      <c r="G4" s="2"/>
      <c r="H4" s="3"/>
      <c r="I4" s="2"/>
      <c r="J4" s="2"/>
      <c r="K4" s="2"/>
      <c r="L4" s="84" t="s">
        <v>50</v>
      </c>
      <c r="M4" s="84"/>
      <c r="N4" s="84"/>
      <c r="O4" s="84"/>
      <c r="P4" s="84"/>
    </row>
    <row r="5" spans="1:16" ht="15.75" x14ac:dyDescent="0.25">
      <c r="A5" s="2"/>
      <c r="B5" s="3"/>
      <c r="C5" s="2"/>
      <c r="D5" s="2"/>
      <c r="E5" s="2"/>
      <c r="F5" s="2"/>
      <c r="G5" s="2"/>
      <c r="H5" s="3"/>
      <c r="I5" s="2"/>
      <c r="J5" s="2"/>
      <c r="K5" s="2"/>
      <c r="L5" s="84" t="s">
        <v>56</v>
      </c>
      <c r="M5" s="84"/>
      <c r="N5" s="84"/>
      <c r="O5" s="84"/>
      <c r="P5" s="84"/>
    </row>
    <row r="6" spans="1:16" ht="15.75" customHeight="1" x14ac:dyDescent="0.25">
      <c r="A6" s="2"/>
      <c r="B6" s="3"/>
      <c r="C6" s="2"/>
      <c r="D6" s="2"/>
      <c r="E6" s="2"/>
      <c r="F6" s="2"/>
      <c r="G6" s="2"/>
      <c r="H6" s="3"/>
      <c r="I6" s="2"/>
      <c r="J6" s="2"/>
      <c r="K6" s="2"/>
      <c r="L6" s="82" t="s">
        <v>57</v>
      </c>
      <c r="M6" s="82"/>
      <c r="N6" s="82"/>
      <c r="O6" s="82"/>
      <c r="P6" s="82"/>
    </row>
    <row r="7" spans="1:16" ht="15.75" x14ac:dyDescent="0.25">
      <c r="A7" s="70" t="s">
        <v>24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6" ht="15.75" x14ac:dyDescent="0.25">
      <c r="A8" s="71" t="s">
        <v>0</v>
      </c>
      <c r="B8" s="71" t="s">
        <v>2</v>
      </c>
      <c r="C8" s="72" t="s">
        <v>17</v>
      </c>
      <c r="D8" s="72" t="s">
        <v>1</v>
      </c>
      <c r="E8" s="72" t="s">
        <v>3</v>
      </c>
      <c r="F8" s="75" t="s">
        <v>12</v>
      </c>
      <c r="G8" s="76"/>
      <c r="H8" s="77"/>
      <c r="I8" s="78" t="s">
        <v>13</v>
      </c>
      <c r="J8" s="79"/>
      <c r="K8" s="79"/>
      <c r="L8" s="80"/>
      <c r="M8" s="81" t="s">
        <v>9</v>
      </c>
      <c r="N8" s="81"/>
      <c r="O8" s="81"/>
      <c r="P8" s="81"/>
    </row>
    <row r="9" spans="1:16" ht="130.5" customHeight="1" x14ac:dyDescent="0.25">
      <c r="A9" s="71"/>
      <c r="B9" s="71"/>
      <c r="C9" s="73"/>
      <c r="D9" s="73"/>
      <c r="E9" s="74"/>
      <c r="F9" s="5" t="s">
        <v>21</v>
      </c>
      <c r="G9" s="5" t="s">
        <v>22</v>
      </c>
      <c r="H9" s="5" t="s">
        <v>23</v>
      </c>
      <c r="I9" s="47" t="s">
        <v>5</v>
      </c>
      <c r="J9" s="47" t="s">
        <v>4</v>
      </c>
      <c r="K9" s="6" t="s">
        <v>25</v>
      </c>
      <c r="L9" s="6" t="s">
        <v>14</v>
      </c>
      <c r="M9" s="7" t="s">
        <v>26</v>
      </c>
      <c r="N9" s="8" t="s">
        <v>6</v>
      </c>
      <c r="O9" s="9" t="s">
        <v>8</v>
      </c>
      <c r="P9" s="10"/>
    </row>
    <row r="10" spans="1:16" ht="15.75" x14ac:dyDescent="0.25">
      <c r="A10" s="11">
        <v>1</v>
      </c>
      <c r="B10" s="62" t="s">
        <v>58</v>
      </c>
      <c r="C10" s="63" t="s">
        <v>59</v>
      </c>
      <c r="D10" s="55" t="s">
        <v>54</v>
      </c>
      <c r="E10" s="55">
        <v>1</v>
      </c>
      <c r="F10" s="54">
        <v>2600</v>
      </c>
      <c r="G10" s="59">
        <v>3399</v>
      </c>
      <c r="H10" s="59">
        <v>2432</v>
      </c>
      <c r="I10" s="39">
        <f t="shared" ref="I10" si="0">(F10+G10+H10)/3</f>
        <v>2810.3333333333335</v>
      </c>
      <c r="J10" s="12">
        <f t="shared" ref="J10" si="1">SQRT(((SUM((POWER(F10-I10,2)),(POWER(G10-I10,2)),(POWER(H10-I10,2)))/(COLUMNS(F10:H10)-1))))</f>
        <v>516.67430101886555</v>
      </c>
      <c r="K10" s="13">
        <f t="shared" ref="K10" si="2">J10/I10*100</f>
        <v>18.384804922981811</v>
      </c>
      <c r="L10" s="14" t="str">
        <f t="shared" ref="L10" si="3">IF(K10&lt;33,"ОДНОРОДНЫЕ","НЕОДНОРОДНЫЕ")</f>
        <v>ОДНОРОДНЫЕ</v>
      </c>
      <c r="M10" s="54">
        <v>1120</v>
      </c>
      <c r="N10" s="15">
        <f t="shared" ref="N10" si="4">(F10+G10+H10)/3</f>
        <v>2810.3333333333335</v>
      </c>
      <c r="O10" s="15">
        <f>E10*H10</f>
        <v>2432</v>
      </c>
      <c r="P10" s="10"/>
    </row>
    <row r="11" spans="1:16" ht="15.75" x14ac:dyDescent="0.25">
      <c r="A11" s="11"/>
      <c r="B11" s="61"/>
      <c r="C11" s="63"/>
      <c r="D11" s="55"/>
      <c r="E11" s="55"/>
      <c r="F11" s="60"/>
      <c r="G11" s="59"/>
      <c r="H11" s="59"/>
      <c r="I11" s="39"/>
      <c r="J11" s="12"/>
      <c r="K11" s="13"/>
      <c r="L11" s="14"/>
      <c r="M11" s="60"/>
      <c r="N11" s="15"/>
      <c r="O11" s="15"/>
      <c r="P11" s="10"/>
    </row>
    <row r="12" spans="1:16" ht="15.75" x14ac:dyDescent="0.25">
      <c r="A12" s="11"/>
      <c r="B12" s="61"/>
      <c r="C12" s="64"/>
      <c r="D12" s="55"/>
      <c r="E12" s="55"/>
      <c r="F12" s="60"/>
      <c r="G12" s="59"/>
      <c r="H12" s="59"/>
      <c r="I12" s="39"/>
      <c r="J12" s="12"/>
      <c r="K12" s="13"/>
      <c r="L12" s="14"/>
      <c r="M12" s="60"/>
      <c r="N12" s="15"/>
      <c r="O12" s="15"/>
      <c r="P12" s="10"/>
    </row>
    <row r="13" spans="1:16" ht="15.75" x14ac:dyDescent="0.25">
      <c r="A13" s="11"/>
      <c r="B13" s="61"/>
      <c r="C13" s="64"/>
      <c r="D13" s="55"/>
      <c r="E13" s="55"/>
      <c r="F13" s="60"/>
      <c r="G13" s="59"/>
      <c r="H13" s="59"/>
      <c r="I13" s="39"/>
      <c r="J13" s="12"/>
      <c r="K13" s="13"/>
      <c r="L13" s="14"/>
      <c r="M13" s="60"/>
      <c r="N13" s="15"/>
      <c r="O13" s="15"/>
      <c r="P13" s="10"/>
    </row>
    <row r="14" spans="1:16" ht="15.75" x14ac:dyDescent="0.25">
      <c r="A14" s="11"/>
      <c r="B14" s="62"/>
      <c r="C14" s="64"/>
      <c r="D14" s="55"/>
      <c r="E14" s="55"/>
      <c r="F14" s="54"/>
      <c r="G14" s="59"/>
      <c r="H14" s="59"/>
      <c r="I14" s="39"/>
      <c r="J14" s="12"/>
      <c r="K14" s="13"/>
      <c r="L14" s="14"/>
      <c r="M14" s="54"/>
      <c r="N14" s="15"/>
      <c r="O14" s="15"/>
      <c r="P14" s="10"/>
    </row>
    <row r="15" spans="1:16" ht="15.75" x14ac:dyDescent="0.25">
      <c r="A15" s="11"/>
      <c r="B15" s="61"/>
      <c r="C15" s="64"/>
      <c r="D15" s="55"/>
      <c r="E15" s="55"/>
      <c r="F15" s="60"/>
      <c r="G15" s="59"/>
      <c r="H15" s="59"/>
      <c r="I15" s="39"/>
      <c r="J15" s="12"/>
      <c r="K15" s="13"/>
      <c r="L15" s="14"/>
      <c r="M15" s="60"/>
      <c r="N15" s="15"/>
      <c r="O15" s="15"/>
      <c r="P15" s="10"/>
    </row>
    <row r="16" spans="1:16" ht="15.75" customHeight="1" x14ac:dyDescent="0.25">
      <c r="A16" s="45"/>
      <c r="B16" s="16"/>
      <c r="C16" s="17"/>
      <c r="D16" s="18"/>
      <c r="E16" s="18"/>
      <c r="F16" s="46"/>
      <c r="G16" s="46"/>
      <c r="H16" s="19"/>
      <c r="I16" s="65" t="s">
        <v>10</v>
      </c>
      <c r="J16" s="65"/>
      <c r="K16" s="66"/>
      <c r="L16" s="56"/>
      <c r="M16" s="57"/>
      <c r="N16" s="58"/>
      <c r="O16" s="58">
        <f>O10+O11+O12+O13+O14+O15</f>
        <v>2432</v>
      </c>
      <c r="P16" s="20" t="e">
        <f>SUM(#REF!)</f>
        <v>#REF!</v>
      </c>
    </row>
    <row r="17" spans="1:16" ht="15.75" x14ac:dyDescent="0.25">
      <c r="A17" s="67" t="s">
        <v>11</v>
      </c>
      <c r="B17" s="67"/>
      <c r="C17" s="67"/>
      <c r="D17" s="67"/>
      <c r="E17" s="67"/>
      <c r="F17" s="67"/>
      <c r="G17" s="67"/>
      <c r="H17" s="67"/>
      <c r="I17" s="21">
        <f>O16</f>
        <v>2432</v>
      </c>
      <c r="J17" s="22" t="s">
        <v>7</v>
      </c>
      <c r="K17" s="22"/>
      <c r="L17" s="22"/>
      <c r="M17" s="23"/>
      <c r="N17" s="22"/>
      <c r="O17" s="22"/>
      <c r="P17" s="24"/>
    </row>
    <row r="18" spans="1:16" ht="15.75" x14ac:dyDescent="0.25">
      <c r="A18" s="25" t="s">
        <v>51</v>
      </c>
      <c r="B18" s="26"/>
      <c r="C18" s="25"/>
      <c r="D18" s="2"/>
      <c r="E18" s="2"/>
      <c r="F18" s="2"/>
      <c r="G18" s="2"/>
      <c r="H18" s="3"/>
      <c r="I18" s="2"/>
      <c r="J18" s="2"/>
      <c r="K18" s="2"/>
      <c r="L18" s="2"/>
      <c r="M18" s="2"/>
      <c r="N18" s="22"/>
      <c r="O18" s="2"/>
      <c r="P18" s="24"/>
    </row>
    <row r="19" spans="1:16" ht="15.75" x14ac:dyDescent="0.25">
      <c r="A19" s="68" t="s">
        <v>52</v>
      </c>
      <c r="B19" s="68"/>
      <c r="C19" s="48"/>
      <c r="D19" s="68"/>
      <c r="E19" s="68"/>
      <c r="F19" s="68"/>
      <c r="G19" s="68"/>
      <c r="H19" s="68"/>
      <c r="I19" s="27"/>
      <c r="J19" s="27"/>
      <c r="K19" s="27"/>
      <c r="L19" s="27"/>
      <c r="M19" s="27"/>
      <c r="N19" s="22"/>
      <c r="O19" s="27"/>
      <c r="P19" s="24"/>
    </row>
    <row r="20" spans="1:16" ht="15.75" x14ac:dyDescent="0.25">
      <c r="A20" s="69" t="s">
        <v>53</v>
      </c>
      <c r="B20" s="69"/>
      <c r="C20" s="69"/>
      <c r="D20" s="69"/>
      <c r="E20" s="69"/>
      <c r="F20" s="69"/>
      <c r="G20" s="69"/>
      <c r="H20" s="69"/>
      <c r="I20" s="69"/>
      <c r="J20" s="69"/>
      <c r="K20" s="27"/>
      <c r="L20" s="27"/>
      <c r="M20" s="27"/>
      <c r="N20" s="22"/>
      <c r="O20" s="27"/>
      <c r="P20" s="24"/>
    </row>
    <row r="21" spans="1:16" ht="15.75" x14ac:dyDescent="0.25">
      <c r="A21" s="48"/>
      <c r="B21" s="28"/>
      <c r="C21" s="48"/>
      <c r="D21" s="48"/>
      <c r="E21" s="29"/>
      <c r="F21" s="30"/>
      <c r="G21" s="31"/>
      <c r="H21" s="32"/>
      <c r="I21" s="27"/>
      <c r="J21" s="27"/>
      <c r="K21" s="27"/>
      <c r="L21" s="33"/>
      <c r="M21" s="27"/>
      <c r="N21" s="22"/>
      <c r="O21" s="27"/>
      <c r="P21" s="24"/>
    </row>
    <row r="22" spans="1:16" ht="15.75" x14ac:dyDescent="0.25">
      <c r="A22" s="2" t="s">
        <v>19</v>
      </c>
      <c r="B22" s="3"/>
      <c r="C22" s="2"/>
      <c r="D22" s="34"/>
      <c r="E22" s="34"/>
      <c r="F22" s="2"/>
      <c r="G22" s="2"/>
      <c r="H22" s="40"/>
      <c r="I22" s="41"/>
      <c r="J22" s="41"/>
      <c r="K22" s="41"/>
      <c r="L22" s="41"/>
      <c r="M22" s="41"/>
      <c r="N22" s="35"/>
      <c r="O22" s="41"/>
      <c r="P22" s="24"/>
    </row>
    <row r="23" spans="1:16" ht="23.25" customHeight="1" x14ac:dyDescent="0.25">
      <c r="A23" s="2" t="s">
        <v>60</v>
      </c>
      <c r="B23" s="3"/>
      <c r="C23" s="2"/>
      <c r="D23" s="48"/>
      <c r="E23" s="29"/>
      <c r="F23" s="2"/>
      <c r="G23" s="2"/>
      <c r="H23" s="40"/>
      <c r="I23" s="41"/>
      <c r="J23" s="41"/>
      <c r="K23" s="41"/>
      <c r="L23" s="41"/>
      <c r="M23" s="41"/>
      <c r="N23" s="22"/>
      <c r="O23" s="41"/>
      <c r="P23" s="24"/>
    </row>
    <row r="24" spans="1:16" ht="15.75" x14ac:dyDescent="0.25">
      <c r="A24" s="2"/>
      <c r="B24" s="3"/>
      <c r="C24" s="2"/>
      <c r="D24" s="2"/>
      <c r="E24" s="2"/>
      <c r="F24" s="2"/>
      <c r="G24" s="2"/>
      <c r="H24" s="42"/>
      <c r="I24" s="43"/>
      <c r="J24" s="43"/>
      <c r="K24" s="41"/>
      <c r="L24" s="41"/>
      <c r="M24" s="41"/>
      <c r="N24" s="44"/>
      <c r="O24" s="41"/>
      <c r="P24" s="3"/>
    </row>
    <row r="25" spans="1:16" ht="15.75" x14ac:dyDescent="0.25">
      <c r="A25" s="2" t="s">
        <v>49</v>
      </c>
      <c r="B25" s="3"/>
      <c r="C25" s="2"/>
      <c r="D25" s="2"/>
      <c r="E25" s="2"/>
      <c r="F25" s="2"/>
      <c r="G25" s="2"/>
      <c r="H25" s="40"/>
      <c r="I25" s="41"/>
      <c r="J25" s="41"/>
      <c r="K25" s="41"/>
      <c r="L25" s="41"/>
      <c r="M25" s="41"/>
      <c r="N25" s="41"/>
      <c r="O25" s="41"/>
      <c r="P25" s="3"/>
    </row>
    <row r="26" spans="1:16" ht="15.75" x14ac:dyDescent="0.25">
      <c r="A26" s="2"/>
      <c r="B26" s="3"/>
      <c r="C26" s="2"/>
      <c r="D26" s="2"/>
      <c r="E26" s="2"/>
      <c r="F26" s="2"/>
      <c r="G26" s="2"/>
      <c r="H26" s="3"/>
      <c r="I26" s="2"/>
      <c r="J26" s="2"/>
      <c r="K26" s="2"/>
      <c r="L26" s="2"/>
      <c r="M26" s="2"/>
      <c r="N26" s="2"/>
      <c r="O26" s="2"/>
      <c r="P26" s="3"/>
    </row>
  </sheetData>
  <mergeCells count="20">
    <mergeCell ref="L6:P6"/>
    <mergeCell ref="M1:P1"/>
    <mergeCell ref="L2:P2"/>
    <mergeCell ref="L3:P3"/>
    <mergeCell ref="L4:P4"/>
    <mergeCell ref="L5:P5"/>
    <mergeCell ref="A7:P7"/>
    <mergeCell ref="A8:A9"/>
    <mergeCell ref="B8:B9"/>
    <mergeCell ref="C8:C9"/>
    <mergeCell ref="D8:D9"/>
    <mergeCell ref="E8:E9"/>
    <mergeCell ref="F8:H8"/>
    <mergeCell ref="I8:L8"/>
    <mergeCell ref="M8:P8"/>
    <mergeCell ref="I16:K16"/>
    <mergeCell ref="A17:H17"/>
    <mergeCell ref="A19:B19"/>
    <mergeCell ref="D19:H19"/>
    <mergeCell ref="A20:J20"/>
  </mergeCells>
  <pageMargins left="0.39370078740157483" right="0.19685039370078741" top="0.74803149606299213" bottom="0.74803149606299213" header="0" footer="0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zoomScale="70" zoomScaleNormal="70" workbookViewId="0">
      <selection activeCell="H27" sqref="H27"/>
    </sheetView>
  </sheetViews>
  <sheetFormatPr defaultRowHeight="15" x14ac:dyDescent="0.25"/>
  <cols>
    <col min="1" max="1" width="5" style="1" customWidth="1"/>
    <col min="2" max="2" width="59.5703125" style="4" customWidth="1"/>
    <col min="3" max="3" width="15.5703125" style="1" customWidth="1"/>
    <col min="4" max="4" width="5.5703125" style="1" customWidth="1"/>
    <col min="5" max="5" width="8" style="1" customWidth="1"/>
    <col min="6" max="6" width="12.5703125" style="1" customWidth="1"/>
    <col min="7" max="7" width="13.28515625" style="1" customWidth="1"/>
    <col min="8" max="8" width="12.85546875" style="4" customWidth="1"/>
    <col min="9" max="9" width="14.42578125" style="1" customWidth="1"/>
    <col min="10" max="10" width="14.28515625" style="1" customWidth="1"/>
    <col min="11" max="11" width="12.85546875" style="1" customWidth="1"/>
    <col min="12" max="12" width="22.140625" style="1" customWidth="1"/>
    <col min="13" max="13" width="21.140625" style="1" customWidth="1"/>
    <col min="14" max="14" width="11.42578125" style="1" customWidth="1"/>
    <col min="15" max="15" width="14.28515625" style="1" customWidth="1"/>
    <col min="16" max="16" width="14.140625" style="4" hidden="1" customWidth="1"/>
  </cols>
  <sheetData>
    <row r="1" spans="1:16" ht="15.75" x14ac:dyDescent="0.25">
      <c r="A1" s="2"/>
      <c r="B1" s="3"/>
      <c r="C1" s="2"/>
      <c r="D1" s="2"/>
      <c r="E1" s="2"/>
      <c r="F1" s="2"/>
      <c r="G1" s="2"/>
      <c r="H1" s="3"/>
      <c r="I1" s="2"/>
      <c r="J1" s="2"/>
      <c r="K1" s="2"/>
      <c r="L1" s="2"/>
      <c r="M1" s="83" t="s">
        <v>15</v>
      </c>
      <c r="N1" s="83"/>
      <c r="O1" s="83"/>
      <c r="P1" s="83"/>
    </row>
    <row r="2" spans="1:16" ht="15.75" x14ac:dyDescent="0.25">
      <c r="A2" s="2"/>
      <c r="B2" s="3"/>
      <c r="C2" s="2"/>
      <c r="D2" s="2"/>
      <c r="E2" s="2"/>
      <c r="F2" s="2"/>
      <c r="G2" s="2"/>
      <c r="H2" s="3"/>
      <c r="I2" s="2"/>
      <c r="J2" s="2"/>
      <c r="K2" s="2"/>
      <c r="L2" s="84" t="s">
        <v>30</v>
      </c>
      <c r="M2" s="84"/>
      <c r="N2" s="84"/>
      <c r="O2" s="84"/>
      <c r="P2" s="84"/>
    </row>
    <row r="3" spans="1:16" ht="15.75" x14ac:dyDescent="0.25">
      <c r="A3" s="2"/>
      <c r="B3" s="3"/>
      <c r="C3" s="2"/>
      <c r="D3" s="2"/>
      <c r="E3" s="2"/>
      <c r="F3" s="2"/>
      <c r="G3" s="2"/>
      <c r="H3" s="3"/>
      <c r="I3" s="2"/>
      <c r="J3" s="2"/>
      <c r="K3" s="2"/>
      <c r="L3" s="84" t="s">
        <v>16</v>
      </c>
      <c r="M3" s="84"/>
      <c r="N3" s="84"/>
      <c r="O3" s="84"/>
      <c r="P3" s="84"/>
    </row>
    <row r="4" spans="1:16" ht="15.75" x14ac:dyDescent="0.25">
      <c r="A4" s="2"/>
      <c r="B4" s="3"/>
      <c r="C4" s="2"/>
      <c r="D4" s="2"/>
      <c r="E4" s="2"/>
      <c r="F4" s="2"/>
      <c r="G4" s="2"/>
      <c r="H4" s="3"/>
      <c r="I4" s="2"/>
      <c r="J4" s="2"/>
      <c r="K4" s="2"/>
      <c r="L4" s="84" t="s">
        <v>27</v>
      </c>
      <c r="M4" s="84"/>
      <c r="N4" s="84"/>
      <c r="O4" s="84"/>
      <c r="P4" s="84"/>
    </row>
    <row r="5" spans="1:16" ht="15.75" x14ac:dyDescent="0.25">
      <c r="A5" s="2"/>
      <c r="B5" s="3"/>
      <c r="C5" s="2"/>
      <c r="D5" s="2"/>
      <c r="E5" s="2"/>
      <c r="F5" s="2"/>
      <c r="G5" s="2"/>
      <c r="H5" s="3"/>
      <c r="I5" s="2"/>
      <c r="J5" s="2"/>
      <c r="K5" s="2"/>
      <c r="L5" s="84" t="s">
        <v>31</v>
      </c>
      <c r="M5" s="84"/>
      <c r="N5" s="84"/>
      <c r="O5" s="84"/>
      <c r="P5" s="84"/>
    </row>
    <row r="6" spans="1:16" ht="15.75" customHeight="1" x14ac:dyDescent="0.25">
      <c r="A6" s="2"/>
      <c r="B6" s="3"/>
      <c r="C6" s="2"/>
      <c r="D6" s="2"/>
      <c r="E6" s="2"/>
      <c r="F6" s="2"/>
      <c r="G6" s="2"/>
      <c r="H6" s="3"/>
      <c r="I6" s="2"/>
      <c r="J6" s="2"/>
      <c r="K6" s="2"/>
      <c r="L6" s="82" t="s">
        <v>32</v>
      </c>
      <c r="M6" s="82"/>
      <c r="N6" s="82"/>
      <c r="O6" s="82"/>
      <c r="P6" s="82"/>
    </row>
    <row r="7" spans="1:16" ht="15.75" x14ac:dyDescent="0.25">
      <c r="A7" s="70" t="s">
        <v>24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6" ht="15.75" x14ac:dyDescent="0.25">
      <c r="A8" s="71" t="s">
        <v>0</v>
      </c>
      <c r="B8" s="71" t="s">
        <v>2</v>
      </c>
      <c r="C8" s="72" t="s">
        <v>17</v>
      </c>
      <c r="D8" s="72" t="s">
        <v>1</v>
      </c>
      <c r="E8" s="72" t="s">
        <v>3</v>
      </c>
      <c r="F8" s="75" t="s">
        <v>12</v>
      </c>
      <c r="G8" s="76"/>
      <c r="H8" s="77"/>
      <c r="I8" s="78" t="s">
        <v>13</v>
      </c>
      <c r="J8" s="79"/>
      <c r="K8" s="79"/>
      <c r="L8" s="80"/>
      <c r="M8" s="81" t="s">
        <v>9</v>
      </c>
      <c r="N8" s="81"/>
      <c r="O8" s="81"/>
      <c r="P8" s="81"/>
    </row>
    <row r="9" spans="1:16" ht="130.5" customHeight="1" x14ac:dyDescent="0.25">
      <c r="A9" s="71"/>
      <c r="B9" s="71"/>
      <c r="C9" s="73"/>
      <c r="D9" s="73"/>
      <c r="E9" s="74"/>
      <c r="F9" s="5" t="s">
        <v>21</v>
      </c>
      <c r="G9" s="5" t="s">
        <v>22</v>
      </c>
      <c r="H9" s="5" t="s">
        <v>23</v>
      </c>
      <c r="I9" s="36" t="s">
        <v>5</v>
      </c>
      <c r="J9" s="36" t="s">
        <v>4</v>
      </c>
      <c r="K9" s="6" t="s">
        <v>25</v>
      </c>
      <c r="L9" s="6" t="s">
        <v>14</v>
      </c>
      <c r="M9" s="7" t="s">
        <v>26</v>
      </c>
      <c r="N9" s="8" t="s">
        <v>6</v>
      </c>
      <c r="O9" s="9" t="s">
        <v>8</v>
      </c>
      <c r="P9" s="10"/>
    </row>
    <row r="10" spans="1:16" ht="16.5" thickBot="1" x14ac:dyDescent="0.3">
      <c r="A10" s="11">
        <v>1</v>
      </c>
      <c r="B10" s="49" t="s">
        <v>36</v>
      </c>
      <c r="C10" s="11" t="s">
        <v>44</v>
      </c>
      <c r="D10" s="53" t="s">
        <v>20</v>
      </c>
      <c r="E10" s="55">
        <v>1</v>
      </c>
      <c r="F10" s="54">
        <v>4800</v>
      </c>
      <c r="G10" s="51">
        <v>4900</v>
      </c>
      <c r="H10" s="51">
        <v>5000</v>
      </c>
      <c r="I10" s="39">
        <f>(F10+G10+H10)/3</f>
        <v>4900</v>
      </c>
      <c r="J10" s="12">
        <f t="shared" ref="J10" si="0">SQRT(((SUM((POWER(F10-I10,2)),(POWER(G10-I10,2)),(POWER(H10-I10,2)))/(COLUMNS(F10:H10)-1))))</f>
        <v>100</v>
      </c>
      <c r="K10" s="13">
        <f t="shared" ref="K10" si="1">J10/I10*100</f>
        <v>2.0408163265306123</v>
      </c>
      <c r="L10" s="14" t="str">
        <f t="shared" ref="L10" si="2">IF(K10&lt;33,"ОДНОРОДНЫЕ","НЕОДНОРОДНЫЕ")</f>
        <v>ОДНОРОДНЫЕ</v>
      </c>
      <c r="M10" s="54">
        <v>4800</v>
      </c>
      <c r="N10" s="15">
        <f>(F10+G10+H10)/3</f>
        <v>4900</v>
      </c>
      <c r="O10" s="15">
        <f>M10*E10</f>
        <v>4800</v>
      </c>
      <c r="P10" s="10"/>
    </row>
    <row r="11" spans="1:16" ht="16.5" thickBot="1" x14ac:dyDescent="0.3">
      <c r="A11" s="11">
        <v>2</v>
      </c>
      <c r="B11" s="52" t="s">
        <v>37</v>
      </c>
      <c r="C11" s="11" t="s">
        <v>45</v>
      </c>
      <c r="D11" s="50" t="s">
        <v>20</v>
      </c>
      <c r="E11" s="50">
        <v>1</v>
      </c>
      <c r="F11" s="38">
        <v>5600</v>
      </c>
      <c r="G11" s="51">
        <v>5700</v>
      </c>
      <c r="H11" s="51">
        <v>5900</v>
      </c>
      <c r="I11" s="39">
        <f>(F11+G11+H11)/3</f>
        <v>5733.333333333333</v>
      </c>
      <c r="J11" s="12">
        <f t="shared" ref="J11" si="3">SQRT(((SUM((POWER(F11-I11,2)),(POWER(G11-I11,2)),(POWER(H11-I11,2)))/(COLUMNS(F11:H11)-1))))</f>
        <v>152.75252316519467</v>
      </c>
      <c r="K11" s="13">
        <f t="shared" ref="K11" si="4">J11/I11*100</f>
        <v>2.6642881947417676</v>
      </c>
      <c r="L11" s="14" t="str">
        <f t="shared" ref="L11" si="5">IF(K11&lt;33,"ОДНОРОДНЫЕ","НЕОДНОРОДНЫЕ")</f>
        <v>ОДНОРОДНЫЕ</v>
      </c>
      <c r="M11" s="38">
        <v>5600</v>
      </c>
      <c r="N11" s="15">
        <f>(F11+G11+H11)/3</f>
        <v>5733.333333333333</v>
      </c>
      <c r="O11" s="15">
        <f t="shared" ref="O11:O17" si="6">M11*E11</f>
        <v>5600</v>
      </c>
      <c r="P11" s="10"/>
    </row>
    <row r="12" spans="1:16" ht="16.5" thickBot="1" x14ac:dyDescent="0.3">
      <c r="A12" s="11">
        <v>3</v>
      </c>
      <c r="B12" s="52" t="s">
        <v>38</v>
      </c>
      <c r="C12" s="11" t="s">
        <v>44</v>
      </c>
      <c r="D12" s="50" t="s">
        <v>20</v>
      </c>
      <c r="E12" s="50">
        <v>1</v>
      </c>
      <c r="F12" s="38">
        <v>4800</v>
      </c>
      <c r="G12" s="51">
        <v>4900</v>
      </c>
      <c r="H12" s="51">
        <v>4900</v>
      </c>
      <c r="I12" s="39">
        <f t="shared" ref="I12:I17" si="7">(F12+G12+H12)/3</f>
        <v>4866.666666666667</v>
      </c>
      <c r="J12" s="12">
        <f t="shared" ref="J12:J17" si="8">SQRT(((SUM((POWER(F12-I12,2)),(POWER(G12-I12,2)),(POWER(H12-I12,2)))/(COLUMNS(F12:H12)-1))))</f>
        <v>57.735026918962582</v>
      </c>
      <c r="K12" s="13">
        <f t="shared" ref="K12:K17" si="9">J12/I12*100</f>
        <v>1.1863361695677244</v>
      </c>
      <c r="L12" s="14" t="str">
        <f t="shared" ref="L12:L17" si="10">IF(K12&lt;33,"ОДНОРОДНЫЕ","НЕОДНОРОДНЫЕ")</f>
        <v>ОДНОРОДНЫЕ</v>
      </c>
      <c r="M12" s="38">
        <v>4800</v>
      </c>
      <c r="N12" s="15">
        <f t="shared" ref="N12:N17" si="11">(F12+G12+H12)/3</f>
        <v>4866.666666666667</v>
      </c>
      <c r="O12" s="15">
        <f t="shared" si="6"/>
        <v>4800</v>
      </c>
      <c r="P12" s="10"/>
    </row>
    <row r="13" spans="1:16" ht="16.5" thickBot="1" x14ac:dyDescent="0.3">
      <c r="A13" s="11">
        <v>4</v>
      </c>
      <c r="B13" s="52" t="s">
        <v>39</v>
      </c>
      <c r="C13" s="11" t="s">
        <v>46</v>
      </c>
      <c r="D13" s="50" t="s">
        <v>20</v>
      </c>
      <c r="E13" s="50">
        <v>1</v>
      </c>
      <c r="F13" s="38">
        <v>1600</v>
      </c>
      <c r="G13" s="51">
        <v>1700</v>
      </c>
      <c r="H13" s="51">
        <v>1700</v>
      </c>
      <c r="I13" s="39">
        <f t="shared" si="7"/>
        <v>1666.6666666666667</v>
      </c>
      <c r="J13" s="12">
        <f t="shared" si="8"/>
        <v>57.735026918962575</v>
      </c>
      <c r="K13" s="13">
        <f t="shared" si="9"/>
        <v>3.4641016151377544</v>
      </c>
      <c r="L13" s="14" t="str">
        <f t="shared" si="10"/>
        <v>ОДНОРОДНЫЕ</v>
      </c>
      <c r="M13" s="38">
        <v>1600</v>
      </c>
      <c r="N13" s="15">
        <f t="shared" si="11"/>
        <v>1666.6666666666667</v>
      </c>
      <c r="O13" s="15">
        <f t="shared" si="6"/>
        <v>1600</v>
      </c>
      <c r="P13" s="10"/>
    </row>
    <row r="14" spans="1:16" ht="16.5" thickBot="1" x14ac:dyDescent="0.3">
      <c r="A14" s="11">
        <v>5</v>
      </c>
      <c r="B14" s="49" t="s">
        <v>40</v>
      </c>
      <c r="C14" s="11" t="s">
        <v>44</v>
      </c>
      <c r="D14" s="50" t="s">
        <v>20</v>
      </c>
      <c r="E14" s="50">
        <v>1</v>
      </c>
      <c r="F14" s="38">
        <v>2300</v>
      </c>
      <c r="G14" s="51">
        <v>2400</v>
      </c>
      <c r="H14" s="51">
        <v>2400</v>
      </c>
      <c r="I14" s="39">
        <f t="shared" si="7"/>
        <v>2366.6666666666665</v>
      </c>
      <c r="J14" s="12">
        <f t="shared" si="8"/>
        <v>57.735026918962575</v>
      </c>
      <c r="K14" s="13">
        <f t="shared" si="9"/>
        <v>2.4395081796744753</v>
      </c>
      <c r="L14" s="14" t="str">
        <f t="shared" si="10"/>
        <v>ОДНОРОДНЫЕ</v>
      </c>
      <c r="M14" s="38">
        <v>2300</v>
      </c>
      <c r="N14" s="15">
        <f t="shared" si="11"/>
        <v>2366.6666666666665</v>
      </c>
      <c r="O14" s="15">
        <f t="shared" si="6"/>
        <v>2300</v>
      </c>
      <c r="P14" s="10"/>
    </row>
    <row r="15" spans="1:16" ht="16.5" thickBot="1" x14ac:dyDescent="0.3">
      <c r="A15" s="11">
        <v>6</v>
      </c>
      <c r="B15" s="49" t="s">
        <v>41</v>
      </c>
      <c r="C15" s="11" t="s">
        <v>44</v>
      </c>
      <c r="D15" s="50" t="s">
        <v>20</v>
      </c>
      <c r="E15" s="50">
        <v>1</v>
      </c>
      <c r="F15" s="38">
        <v>4800</v>
      </c>
      <c r="G15" s="51">
        <v>4800</v>
      </c>
      <c r="H15" s="51">
        <v>5000</v>
      </c>
      <c r="I15" s="39">
        <f t="shared" si="7"/>
        <v>4866.666666666667</v>
      </c>
      <c r="J15" s="12">
        <f t="shared" si="8"/>
        <v>115.47005383792515</v>
      </c>
      <c r="K15" s="13">
        <f t="shared" si="9"/>
        <v>2.3726723391354483</v>
      </c>
      <c r="L15" s="14" t="str">
        <f t="shared" si="10"/>
        <v>ОДНОРОДНЫЕ</v>
      </c>
      <c r="M15" s="38">
        <v>4800</v>
      </c>
      <c r="N15" s="15">
        <f t="shared" si="11"/>
        <v>4866.666666666667</v>
      </c>
      <c r="O15" s="15">
        <f t="shared" si="6"/>
        <v>4800</v>
      </c>
      <c r="P15" s="10"/>
    </row>
    <row r="16" spans="1:16" ht="32.25" thickBot="1" x14ac:dyDescent="0.3">
      <c r="A16" s="11">
        <v>7</v>
      </c>
      <c r="B16" s="49" t="s">
        <v>42</v>
      </c>
      <c r="C16" s="11" t="s">
        <v>47</v>
      </c>
      <c r="D16" s="50" t="s">
        <v>20</v>
      </c>
      <c r="E16" s="50">
        <v>1</v>
      </c>
      <c r="F16" s="38">
        <v>2910</v>
      </c>
      <c r="G16" s="51">
        <v>3000</v>
      </c>
      <c r="H16" s="51">
        <v>3000</v>
      </c>
      <c r="I16" s="39">
        <f t="shared" si="7"/>
        <v>2970</v>
      </c>
      <c r="J16" s="12">
        <f t="shared" si="8"/>
        <v>51.96152422706632</v>
      </c>
      <c r="K16" s="13">
        <f t="shared" si="9"/>
        <v>1.7495462702715934</v>
      </c>
      <c r="L16" s="14" t="str">
        <f t="shared" si="10"/>
        <v>ОДНОРОДНЫЕ</v>
      </c>
      <c r="M16" s="38">
        <v>2910</v>
      </c>
      <c r="N16" s="15">
        <f t="shared" si="11"/>
        <v>2970</v>
      </c>
      <c r="O16" s="15">
        <f t="shared" si="6"/>
        <v>2910</v>
      </c>
      <c r="P16" s="10"/>
    </row>
    <row r="17" spans="1:16" ht="16.5" thickBot="1" x14ac:dyDescent="0.3">
      <c r="A17" s="11">
        <v>8</v>
      </c>
      <c r="B17" s="49" t="s">
        <v>43</v>
      </c>
      <c r="C17" s="11" t="s">
        <v>48</v>
      </c>
      <c r="D17" s="50" t="s">
        <v>28</v>
      </c>
      <c r="E17" s="50">
        <v>1</v>
      </c>
      <c r="F17" s="38">
        <v>3100</v>
      </c>
      <c r="G17" s="51">
        <v>3200</v>
      </c>
      <c r="H17" s="51">
        <v>3500</v>
      </c>
      <c r="I17" s="39">
        <f t="shared" si="7"/>
        <v>3266.6666666666665</v>
      </c>
      <c r="J17" s="12">
        <f t="shared" si="8"/>
        <v>208.16659994661327</v>
      </c>
      <c r="K17" s="13">
        <f t="shared" si="9"/>
        <v>6.3724469371412225</v>
      </c>
      <c r="L17" s="14" t="str">
        <f t="shared" si="10"/>
        <v>ОДНОРОДНЫЕ</v>
      </c>
      <c r="M17" s="38">
        <v>3100</v>
      </c>
      <c r="N17" s="15">
        <f t="shared" si="11"/>
        <v>3266.6666666666665</v>
      </c>
      <c r="O17" s="15">
        <f t="shared" si="6"/>
        <v>3100</v>
      </c>
      <c r="P17" s="10"/>
    </row>
    <row r="18" spans="1:16" ht="15.75" customHeight="1" x14ac:dyDescent="0.25">
      <c r="A18" s="45"/>
      <c r="B18" s="16"/>
      <c r="C18" s="17"/>
      <c r="D18" s="18"/>
      <c r="E18" s="18"/>
      <c r="F18" s="46"/>
      <c r="G18" s="46"/>
      <c r="H18" s="19"/>
      <c r="I18" s="65" t="s">
        <v>10</v>
      </c>
      <c r="J18" s="65"/>
      <c r="K18" s="66"/>
      <c r="L18" s="56"/>
      <c r="M18" s="57">
        <f>SUM(M10+M11+M12+M13+M14+M15+M16+M17)</f>
        <v>29910</v>
      </c>
      <c r="N18" s="58"/>
      <c r="O18" s="58">
        <f>M18</f>
        <v>29910</v>
      </c>
      <c r="P18" s="20" t="e">
        <f>SUM(#REF!)</f>
        <v>#REF!</v>
      </c>
    </row>
    <row r="19" spans="1:16" ht="15.75" x14ac:dyDescent="0.25">
      <c r="A19" s="67" t="s">
        <v>11</v>
      </c>
      <c r="B19" s="67"/>
      <c r="C19" s="67"/>
      <c r="D19" s="67"/>
      <c r="E19" s="67"/>
      <c r="F19" s="67"/>
      <c r="G19" s="67"/>
      <c r="H19" s="67"/>
      <c r="I19" s="21">
        <f>O18</f>
        <v>29910</v>
      </c>
      <c r="J19" s="22" t="s">
        <v>7</v>
      </c>
      <c r="K19" s="22"/>
      <c r="L19" s="22"/>
      <c r="M19" s="23"/>
      <c r="N19" s="22"/>
      <c r="O19" s="22"/>
      <c r="P19" s="24"/>
    </row>
    <row r="20" spans="1:16" ht="15.75" x14ac:dyDescent="0.25">
      <c r="A20" s="25" t="s">
        <v>35</v>
      </c>
      <c r="B20" s="26"/>
      <c r="C20" s="25"/>
      <c r="D20" s="2"/>
      <c r="E20" s="2"/>
      <c r="F20" s="2"/>
      <c r="G20" s="2"/>
      <c r="H20" s="3"/>
      <c r="I20" s="2"/>
      <c r="J20" s="2"/>
      <c r="K20" s="2"/>
      <c r="L20" s="2"/>
      <c r="M20" s="2"/>
      <c r="N20" s="22"/>
      <c r="O20" s="2"/>
      <c r="P20" s="24"/>
    </row>
    <row r="21" spans="1:16" ht="15.75" x14ac:dyDescent="0.25">
      <c r="A21" s="68" t="s">
        <v>18</v>
      </c>
      <c r="B21" s="68"/>
      <c r="C21" s="37"/>
      <c r="D21" s="68"/>
      <c r="E21" s="68"/>
      <c r="F21" s="68"/>
      <c r="G21" s="68"/>
      <c r="H21" s="68"/>
      <c r="I21" s="27"/>
      <c r="J21" s="27"/>
      <c r="K21" s="27"/>
      <c r="L21" s="27"/>
      <c r="M21" s="27"/>
      <c r="N21" s="22"/>
      <c r="O21" s="27"/>
      <c r="P21" s="24"/>
    </row>
    <row r="22" spans="1:16" ht="15.75" x14ac:dyDescent="0.25">
      <c r="A22" s="69" t="s">
        <v>29</v>
      </c>
      <c r="B22" s="69"/>
      <c r="C22" s="69"/>
      <c r="D22" s="69"/>
      <c r="E22" s="69"/>
      <c r="F22" s="69"/>
      <c r="G22" s="69"/>
      <c r="H22" s="69"/>
      <c r="I22" s="69"/>
      <c r="J22" s="69"/>
      <c r="K22" s="27"/>
      <c r="L22" s="27"/>
      <c r="M22" s="27"/>
      <c r="N22" s="22"/>
      <c r="O22" s="27"/>
      <c r="P22" s="24"/>
    </row>
    <row r="23" spans="1:16" ht="15.75" x14ac:dyDescent="0.25">
      <c r="A23" s="37"/>
      <c r="B23" s="28"/>
      <c r="C23" s="37"/>
      <c r="D23" s="37"/>
      <c r="E23" s="29"/>
      <c r="F23" s="30"/>
      <c r="G23" s="31"/>
      <c r="H23" s="32"/>
      <c r="I23" s="27"/>
      <c r="J23" s="27"/>
      <c r="K23" s="27"/>
      <c r="L23" s="33"/>
      <c r="M23" s="27"/>
      <c r="N23" s="22"/>
      <c r="O23" s="27"/>
      <c r="P23" s="24"/>
    </row>
    <row r="24" spans="1:16" ht="15.75" x14ac:dyDescent="0.25">
      <c r="A24" s="2" t="s">
        <v>19</v>
      </c>
      <c r="B24" s="3"/>
      <c r="C24" s="2"/>
      <c r="D24" s="34"/>
      <c r="E24" s="34"/>
      <c r="F24" s="2"/>
      <c r="G24" s="2"/>
      <c r="H24" s="40"/>
      <c r="I24" s="41"/>
      <c r="J24" s="41"/>
      <c r="K24" s="41"/>
      <c r="L24" s="41"/>
      <c r="M24" s="41"/>
      <c r="N24" s="35"/>
      <c r="O24" s="41"/>
      <c r="P24" s="24"/>
    </row>
    <row r="25" spans="1:16" ht="23.25" customHeight="1" x14ac:dyDescent="0.25">
      <c r="A25" s="2" t="s">
        <v>33</v>
      </c>
      <c r="B25" s="3"/>
      <c r="C25" s="2"/>
      <c r="D25" s="37"/>
      <c r="E25" s="29"/>
      <c r="F25" s="2"/>
      <c r="G25" s="2"/>
      <c r="H25" s="40"/>
      <c r="I25" s="41"/>
      <c r="J25" s="41"/>
      <c r="K25" s="41"/>
      <c r="L25" s="41"/>
      <c r="M25" s="41"/>
      <c r="N25" s="22"/>
      <c r="O25" s="41"/>
      <c r="P25" s="24"/>
    </row>
    <row r="26" spans="1:16" ht="15.75" x14ac:dyDescent="0.25">
      <c r="A26" s="2"/>
      <c r="B26" s="3"/>
      <c r="C26" s="2"/>
      <c r="D26" s="2"/>
      <c r="E26" s="2"/>
      <c r="F26" s="2"/>
      <c r="G26" s="2"/>
      <c r="H26" s="42"/>
      <c r="I26" s="43"/>
      <c r="J26" s="43"/>
      <c r="K26" s="41"/>
      <c r="L26" s="41"/>
      <c r="M26" s="41"/>
      <c r="N26" s="44"/>
      <c r="O26" s="41"/>
      <c r="P26" s="3"/>
    </row>
    <row r="27" spans="1:16" ht="15.75" x14ac:dyDescent="0.25">
      <c r="A27" s="2" t="s">
        <v>34</v>
      </c>
      <c r="B27" s="3"/>
      <c r="C27" s="2"/>
      <c r="D27" s="2"/>
      <c r="E27" s="2"/>
      <c r="F27" s="2"/>
      <c r="G27" s="2"/>
      <c r="H27" s="40"/>
      <c r="I27" s="41"/>
      <c r="J27" s="41"/>
      <c r="K27" s="41"/>
      <c r="L27" s="41"/>
      <c r="M27" s="41"/>
      <c r="N27" s="41"/>
      <c r="O27" s="41"/>
      <c r="P27" s="3"/>
    </row>
    <row r="28" spans="1:16" ht="15.75" x14ac:dyDescent="0.25">
      <c r="A28" s="2"/>
      <c r="B28" s="3"/>
      <c r="C28" s="2"/>
      <c r="D28" s="2"/>
      <c r="E28" s="2"/>
      <c r="F28" s="2"/>
      <c r="G28" s="2"/>
      <c r="H28" s="3"/>
      <c r="I28" s="2"/>
      <c r="J28" s="2"/>
      <c r="K28" s="2"/>
      <c r="L28" s="2"/>
      <c r="M28" s="2"/>
      <c r="N28" s="2"/>
      <c r="O28" s="2"/>
      <c r="P28" s="3"/>
    </row>
  </sheetData>
  <mergeCells count="20">
    <mergeCell ref="I18:K18"/>
    <mergeCell ref="A19:H19"/>
    <mergeCell ref="A21:B21"/>
    <mergeCell ref="D21:H21"/>
    <mergeCell ref="A22:J22"/>
    <mergeCell ref="L6:P6"/>
    <mergeCell ref="A7:P7"/>
    <mergeCell ref="A8:A9"/>
    <mergeCell ref="B8:B9"/>
    <mergeCell ref="C8:C9"/>
    <mergeCell ref="D8:D9"/>
    <mergeCell ref="E8:E9"/>
    <mergeCell ref="F8:H8"/>
    <mergeCell ref="I8:L8"/>
    <mergeCell ref="M8:P8"/>
    <mergeCell ref="M1:P1"/>
    <mergeCell ref="L2:P2"/>
    <mergeCell ref="L3:P3"/>
    <mergeCell ref="L4:P4"/>
    <mergeCell ref="L5:P5"/>
  </mergeCells>
  <phoneticPr fontId="11" type="noConversion"/>
  <pageMargins left="0.39370078740157483" right="0.19685039370078741" top="0.74803149606299213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(2)</vt:lpstr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ТылКП3</cp:lastModifiedBy>
  <cp:lastPrinted>2025-02-03T09:05:05Z</cp:lastPrinted>
  <dcterms:created xsi:type="dcterms:W3CDTF">2014-01-15T18:15:09Z</dcterms:created>
  <dcterms:modified xsi:type="dcterms:W3CDTF">2026-05-28T06:02:21Z</dcterms:modified>
</cp:coreProperties>
</file>