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-150" yWindow="5160" windowWidth="19215" windowHeight="6810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Лист1!$A$28:$J$28</definedName>
  </definedNames>
  <calcPr calcId="145621" calcOnSave="0" concurrentCalc="0"/>
</workbook>
</file>

<file path=xl/calcChain.xml><?xml version="1.0" encoding="utf-8"?>
<calcChain xmlns="http://schemas.openxmlformats.org/spreadsheetml/2006/main">
  <c r="J28" i="1" l="1"/>
  <c r="C9" i="1"/>
  <c r="G27" i="1"/>
  <c r="H27" i="1"/>
  <c r="I27" i="1"/>
  <c r="J27" i="1"/>
</calcChain>
</file>

<file path=xl/sharedStrings.xml><?xml version="1.0" encoding="utf-8"?>
<sst xmlns="http://schemas.openxmlformats.org/spreadsheetml/2006/main" count="26" uniqueCount="26">
  <si>
    <t xml:space="preserve">Основные характеристики объекта закупки                                                                           </t>
  </si>
  <si>
    <t xml:space="preserve">Используемый метод определения НМЦК с обоснованием:                                                                                                </t>
  </si>
  <si>
    <t xml:space="preserve">Работник контрактной службы/контрактный управляющий:                                                                                                   </t>
  </si>
  <si>
    <t xml:space="preserve">специалист по закупкам                                          </t>
  </si>
  <si>
    <t xml:space="preserve">(подпись/расшифровка подписи)                                                      </t>
  </si>
  <si>
    <t xml:space="preserve">Средняя арифметическая величина цены единицы продукции                                                                                                       </t>
  </si>
  <si>
    <t xml:space="preserve">Среднее квадратичное отклонение                                                            </t>
  </si>
  <si>
    <t xml:space="preserve">НМЦК (руб.)                  </t>
  </si>
  <si>
    <t>№</t>
  </si>
  <si>
    <t xml:space="preserve">Коэффициент вариации (%)  (не должен превышать 33%)                                       </t>
  </si>
  <si>
    <t xml:space="preserve">________________/ Грановская Н.А. /                                                                </t>
  </si>
  <si>
    <t>Обоснование начальной (максимальной) цены Контракта</t>
  </si>
  <si>
    <r>
      <t xml:space="preserve">Расчет начальной (максимальной) цены Контркта </t>
    </r>
    <r>
      <rPr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</t>
    </r>
  </si>
  <si>
    <t xml:space="preserve">Цена единицы, указанная в источнике №1                                                                                                 </t>
  </si>
  <si>
    <t>Цена единицы, указанная в источнике №2</t>
  </si>
  <si>
    <t>Цена единицы, указанная в источнике №3</t>
  </si>
  <si>
    <t xml:space="preserve">Расчет НМЦК         (максимальная цена контракта)            </t>
  </si>
  <si>
    <t xml:space="preserve">Метод сопоставимых рыночных цен (анализа рынка)
В соответствии с ч.6 статьи 22 Федерального закона от 05.04.2013 N 44-ФЗ "О контрактной системе в сфере закупок товаров, работ, услуг для обеспечения государственных и муниципальных нужд" метод сопоставимых рыночных цен (анализа рынка) является приоритетным для определения и обоснования начальной (максимальной) цены Контракта                                                                                                                                                                                                                                                                                                                                                                                                                                                                                                                                                                                                                                                                                                         
</t>
  </si>
  <si>
    <t>Срок оказания Услуг: с даты заключения Контракта по 31 декабря 2026 г.</t>
  </si>
  <si>
    <t>Место поставки: Московская область, г. Серпухов, ул. Весенняя, д.10;  г. Серпухов, ул. Народного Ополчения, д. 1Д; г.о. Серпухов,п.Оболенск тер. “Квартал А”, стр 8; г. Протвино, ул. Ленина, д.15; г.о. Серпухов, п. Оболенск, ул. Солнечная, д.2</t>
  </si>
  <si>
    <t>Дата подготовки обоснования НМЦК:       19.05.2026г.</t>
  </si>
  <si>
    <t xml:space="preserve">Наименование Услуги                       </t>
  </si>
  <si>
    <t xml:space="preserve">Количество (объем) услуги.                                                   </t>
  </si>
  <si>
    <t xml:space="preserve">Предмет закупки: оказание услуг по техническому обслуживанию комплекса технических средств охраны на 2026 год
</t>
  </si>
  <si>
    <t xml:space="preserve"> 80.20.10.000 оказание услуг по техническому обслуживанию комплекса технических средств охраны на 2026 год, мес</t>
  </si>
  <si>
    <t>ИТОГО мин КП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</si>
</sst>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&quot;р.&quot;_-;\-* #,##0.00&quot;р.&quot;_-;_-* &quot;-&quot;??&quot;р.&quot;_-;_-@_-"/>
    <numFmt numFmtId="165" formatCode="_-* #,##0.00_р_._-;\-* #,##0.00_р_._-;_-* &quot;-&quot;??_р_.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rgb="FF000000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53">
    <xf numFmtId="0" fontId="0" fillId="0" borderId="0" xfId="0"/>
    <xf numFmtId="0" fontId="7" fillId="0" borderId="0" xfId="0" applyFont="1"/>
    <xf numFmtId="165" fontId="3" fillId="0" borderId="12" xfId="1" applyFont="1" applyBorder="1" applyAlignment="1">
      <alignment horizontal="right" vertical="center" wrapText="1"/>
    </xf>
    <xf numFmtId="0" fontId="8" fillId="0" borderId="0" xfId="0" applyFont="1"/>
    <xf numFmtId="0" fontId="8" fillId="0" borderId="0" xfId="0" applyFont="1" applyAlignment="1">
      <alignment horizontal="center" vertical="center"/>
    </xf>
    <xf numFmtId="0" fontId="8" fillId="0" borderId="11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justify" vertical="center"/>
    </xf>
    <xf numFmtId="0" fontId="9" fillId="0" borderId="0" xfId="0" applyFont="1" applyAlignment="1">
      <alignment horizontal="center" vertical="center"/>
    </xf>
    <xf numFmtId="164" fontId="7" fillId="0" borderId="0" xfId="2" applyFont="1"/>
    <xf numFmtId="0" fontId="7" fillId="0" borderId="21" xfId="0" applyFont="1" applyBorder="1" applyAlignment="1">
      <alignment horizontal="center" vertical="center"/>
    </xf>
    <xf numFmtId="164" fontId="4" fillId="0" borderId="23" xfId="2" applyFont="1" applyBorder="1" applyAlignment="1">
      <alignment horizontal="right" vertical="center" wrapText="1"/>
    </xf>
    <xf numFmtId="165" fontId="3" fillId="0" borderId="17" xfId="1" applyFont="1" applyFill="1" applyBorder="1" applyAlignment="1">
      <alignment horizontal="right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2" xfId="0" applyFont="1" applyBorder="1" applyAlignment="1">
      <alignment vertical="center" wrapText="1"/>
    </xf>
    <xf numFmtId="2" fontId="3" fillId="0" borderId="12" xfId="0" applyNumberFormat="1" applyFont="1" applyBorder="1" applyAlignment="1">
      <alignment vertical="center" wrapText="1"/>
    </xf>
    <xf numFmtId="0" fontId="7" fillId="0" borderId="20" xfId="0" applyFont="1" applyBorder="1" applyAlignment="1">
      <alignment horizontal="center" vertical="center"/>
    </xf>
    <xf numFmtId="0" fontId="7" fillId="0" borderId="0" xfId="0" applyFont="1" applyFill="1"/>
    <xf numFmtId="0" fontId="8" fillId="0" borderId="0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7" fillId="0" borderId="13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top" wrapText="1"/>
    </xf>
    <xf numFmtId="0" fontId="3" fillId="0" borderId="19" xfId="0" applyFont="1" applyBorder="1" applyAlignment="1">
      <alignment horizontal="center" vertical="top" wrapText="1"/>
    </xf>
    <xf numFmtId="164" fontId="4" fillId="0" borderId="22" xfId="2" applyFont="1" applyBorder="1" applyAlignment="1">
      <alignment vertical="center" wrapText="1"/>
    </xf>
    <xf numFmtId="164" fontId="4" fillId="0" borderId="5" xfId="2" applyFont="1" applyBorder="1" applyAlignment="1">
      <alignment vertical="center" wrapText="1"/>
    </xf>
    <xf numFmtId="0" fontId="8" fillId="0" borderId="10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165" fontId="6" fillId="0" borderId="7" xfId="0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3" fillId="0" borderId="14" xfId="0" applyFont="1" applyBorder="1" applyAlignment="1">
      <alignment vertical="center" wrapText="1"/>
    </xf>
    <xf numFmtId="0" fontId="3" fillId="0" borderId="18" xfId="0" applyFont="1" applyBorder="1" applyAlignment="1">
      <alignment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 wrapText="1"/>
    </xf>
    <xf numFmtId="0" fontId="8" fillId="0" borderId="17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</cellXfs>
  <cellStyles count="3">
    <cellStyle name="Денежный" xfId="2" builtinId="4"/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690493</xdr:colOff>
      <xdr:row>25</xdr:row>
      <xdr:rowOff>267761</xdr:rowOff>
    </xdr:from>
    <xdr:to>
      <xdr:col>10</xdr:col>
      <xdr:colOff>0</xdr:colOff>
      <xdr:row>25</xdr:row>
      <xdr:rowOff>823039</xdr:rowOff>
    </xdr:to>
    <xdr:pic>
      <xdr:nvPicPr>
        <xdr:cNvPr id="2" name="Рисунок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01018" y="5287436"/>
          <a:ext cx="1341556" cy="5552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J32"/>
  <sheetViews>
    <sheetView tabSelected="1" topLeftCell="A9" workbookViewId="0">
      <selection activeCell="Q29" sqref="Q29"/>
    </sheetView>
  </sheetViews>
  <sheetFormatPr defaultRowHeight="15" x14ac:dyDescent="0.25"/>
  <cols>
    <col min="1" max="1" width="3.7109375" style="1" customWidth="1"/>
    <col min="2" max="2" width="53.42578125" style="1" customWidth="1"/>
    <col min="3" max="3" width="10.140625" style="1" customWidth="1"/>
    <col min="4" max="6" width="10.42578125" style="1" customWidth="1"/>
    <col min="7" max="7" width="11.7109375" style="1" customWidth="1"/>
    <col min="8" max="9" width="10.42578125" style="1" customWidth="1"/>
    <col min="10" max="10" width="19" style="1" customWidth="1"/>
    <col min="11" max="16384" width="9.140625" style="1"/>
  </cols>
  <sheetData>
    <row r="3" spans="2:10" s="3" customFormat="1" ht="20.25" x14ac:dyDescent="0.3">
      <c r="C3" s="10" t="s">
        <v>11</v>
      </c>
    </row>
    <row r="4" spans="2:10" s="3" customFormat="1" ht="19.5" thickBot="1" x14ac:dyDescent="0.35">
      <c r="B4" s="4"/>
    </row>
    <row r="5" spans="2:10" s="3" customFormat="1" ht="64.5" customHeight="1" x14ac:dyDescent="0.3">
      <c r="B5" s="44" t="s">
        <v>0</v>
      </c>
      <c r="C5" s="33" t="s">
        <v>23</v>
      </c>
      <c r="D5" s="34"/>
      <c r="E5" s="34"/>
      <c r="F5" s="34"/>
      <c r="G5" s="34"/>
      <c r="H5" s="34"/>
      <c r="I5" s="34"/>
      <c r="J5" s="35"/>
    </row>
    <row r="6" spans="2:10" s="3" customFormat="1" ht="42" customHeight="1" x14ac:dyDescent="0.3">
      <c r="B6" s="45"/>
      <c r="C6" s="47" t="s">
        <v>18</v>
      </c>
      <c r="D6" s="48"/>
      <c r="E6" s="48"/>
      <c r="F6" s="48"/>
      <c r="G6" s="48"/>
      <c r="H6" s="48"/>
      <c r="I6" s="48"/>
      <c r="J6" s="49"/>
    </row>
    <row r="7" spans="2:10" s="3" customFormat="1" ht="82.5" customHeight="1" thickBot="1" x14ac:dyDescent="0.35">
      <c r="B7" s="46"/>
      <c r="C7" s="39" t="s">
        <v>19</v>
      </c>
      <c r="D7" s="40"/>
      <c r="E7" s="40"/>
      <c r="F7" s="40"/>
      <c r="G7" s="40"/>
      <c r="H7" s="40"/>
      <c r="I7" s="40"/>
      <c r="J7" s="41"/>
    </row>
    <row r="8" spans="2:10" s="3" customFormat="1" ht="93" customHeight="1" thickBot="1" x14ac:dyDescent="0.35">
      <c r="B8" s="5" t="s">
        <v>1</v>
      </c>
      <c r="C8" s="50" t="s">
        <v>17</v>
      </c>
      <c r="D8" s="51"/>
      <c r="E8" s="51"/>
      <c r="F8" s="51"/>
      <c r="G8" s="51"/>
      <c r="H8" s="51"/>
      <c r="I8" s="51"/>
      <c r="J8" s="52"/>
    </row>
    <row r="9" spans="2:10" s="3" customFormat="1" ht="43.5" customHeight="1" thickBot="1" x14ac:dyDescent="0.35">
      <c r="B9" s="6" t="s">
        <v>16</v>
      </c>
      <c r="C9" s="36">
        <f>J28</f>
        <v>105000</v>
      </c>
      <c r="D9" s="37"/>
      <c r="E9" s="37"/>
      <c r="F9" s="37"/>
      <c r="G9" s="37"/>
      <c r="H9" s="37"/>
      <c r="I9" s="37"/>
      <c r="J9" s="38"/>
    </row>
    <row r="10" spans="2:10" s="3" customFormat="1" ht="37.5" customHeight="1" thickBot="1" x14ac:dyDescent="0.35">
      <c r="B10" s="39" t="s">
        <v>20</v>
      </c>
      <c r="C10" s="40"/>
      <c r="D10" s="40"/>
      <c r="E10" s="40"/>
      <c r="F10" s="40"/>
      <c r="G10" s="40"/>
      <c r="H10" s="40"/>
      <c r="I10" s="40"/>
      <c r="J10" s="41"/>
    </row>
    <row r="11" spans="2:10" s="3" customFormat="1" ht="37.5" customHeight="1" x14ac:dyDescent="0.3">
      <c r="B11" s="20"/>
      <c r="C11" s="20"/>
      <c r="D11" s="20"/>
      <c r="E11" s="20"/>
      <c r="F11" s="20"/>
      <c r="G11" s="20"/>
      <c r="H11" s="20"/>
      <c r="I11" s="20"/>
      <c r="J11" s="20"/>
    </row>
    <row r="12" spans="2:10" s="3" customFormat="1" ht="18.75" x14ac:dyDescent="0.3">
      <c r="B12" s="7"/>
    </row>
    <row r="13" spans="2:10" s="3" customFormat="1" ht="18.75" x14ac:dyDescent="0.3">
      <c r="B13" s="8" t="s">
        <v>2</v>
      </c>
    </row>
    <row r="14" spans="2:10" s="3" customFormat="1" ht="18.75" x14ac:dyDescent="0.3">
      <c r="B14" s="9" t="s">
        <v>3</v>
      </c>
    </row>
    <row r="15" spans="2:10" s="3" customFormat="1" ht="18.75" x14ac:dyDescent="0.3">
      <c r="B15" s="9"/>
    </row>
    <row r="16" spans="2:10" s="3" customFormat="1" ht="18.75" x14ac:dyDescent="0.3">
      <c r="B16" s="9" t="s">
        <v>10</v>
      </c>
    </row>
    <row r="17" spans="1:10" s="3" customFormat="1" ht="18.75" x14ac:dyDescent="0.3">
      <c r="B17" s="9" t="s">
        <v>4</v>
      </c>
    </row>
    <row r="18" spans="1:10" s="3" customFormat="1" ht="18.75" x14ac:dyDescent="0.3">
      <c r="B18" s="9"/>
    </row>
    <row r="19" spans="1:10" s="3" customFormat="1" ht="18.75" x14ac:dyDescent="0.3">
      <c r="B19" s="9"/>
    </row>
    <row r="20" spans="1:10" s="3" customFormat="1" ht="18.75" x14ac:dyDescent="0.3">
      <c r="B20" s="9"/>
    </row>
    <row r="21" spans="1:10" s="3" customFormat="1" ht="18.75" x14ac:dyDescent="0.3">
      <c r="B21" s="9"/>
    </row>
    <row r="22" spans="1:10" s="3" customFormat="1" ht="18.75" x14ac:dyDescent="0.3">
      <c r="B22" s="9"/>
    </row>
    <row r="23" spans="1:10" s="3" customFormat="1" ht="19.5" thickBot="1" x14ac:dyDescent="0.35">
      <c r="B23" s="9"/>
    </row>
    <row r="24" spans="1:10" ht="21.75" customHeight="1" thickBot="1" x14ac:dyDescent="0.3">
      <c r="A24" s="24" t="s">
        <v>12</v>
      </c>
      <c r="B24" s="25"/>
      <c r="C24" s="25"/>
      <c r="D24" s="25"/>
      <c r="E24" s="25"/>
      <c r="F24" s="25"/>
      <c r="G24" s="25"/>
      <c r="H24" s="25"/>
      <c r="I24" s="25"/>
      <c r="J24" s="26"/>
    </row>
    <row r="25" spans="1:10" ht="15" customHeight="1" x14ac:dyDescent="0.25">
      <c r="A25" s="22" t="s">
        <v>8</v>
      </c>
      <c r="B25" s="27" t="s">
        <v>21</v>
      </c>
      <c r="C25" s="42" t="s">
        <v>22</v>
      </c>
      <c r="D25" s="42" t="s">
        <v>13</v>
      </c>
      <c r="E25" s="42" t="s">
        <v>14</v>
      </c>
      <c r="F25" s="42" t="s">
        <v>15</v>
      </c>
      <c r="G25" s="42" t="s">
        <v>5</v>
      </c>
      <c r="H25" s="27" t="s">
        <v>6</v>
      </c>
      <c r="I25" s="27" t="s">
        <v>9</v>
      </c>
      <c r="J25" s="29" t="s">
        <v>7</v>
      </c>
    </row>
    <row r="26" spans="1:10" ht="99" customHeight="1" x14ac:dyDescent="0.25">
      <c r="A26" s="23"/>
      <c r="B26" s="28"/>
      <c r="C26" s="43"/>
      <c r="D26" s="43"/>
      <c r="E26" s="43"/>
      <c r="F26" s="43"/>
      <c r="G26" s="43"/>
      <c r="H26" s="28"/>
      <c r="I26" s="28"/>
      <c r="J26" s="30"/>
    </row>
    <row r="27" spans="1:10" ht="25.5" x14ac:dyDescent="0.25">
      <c r="A27" s="18">
        <v>1</v>
      </c>
      <c r="B27" s="21" t="s">
        <v>24</v>
      </c>
      <c r="C27" s="15">
        <v>7</v>
      </c>
      <c r="D27" s="17">
        <v>15000</v>
      </c>
      <c r="E27" s="16">
        <v>25000</v>
      </c>
      <c r="F27" s="17">
        <v>20000</v>
      </c>
      <c r="G27" s="2">
        <f t="shared" ref="G27" si="0">ROUND((D27+E27+F27)/3,2)</f>
        <v>20000</v>
      </c>
      <c r="H27" s="2">
        <f t="shared" ref="H27" si="1">SQRT(((D27-G27)*(D27-G27)+(E27-G27)*(E27-G27)+(F27-G27)*(F27-G27))/(3-1))</f>
        <v>5000</v>
      </c>
      <c r="I27" s="2">
        <f t="shared" ref="I27" si="2">H27/G27*100</f>
        <v>25</v>
      </c>
      <c r="J27" s="14">
        <f t="shared" ref="J27" si="3">G27*C27</f>
        <v>140000</v>
      </c>
    </row>
    <row r="28" spans="1:10" s="11" customFormat="1" ht="15.75" thickBot="1" x14ac:dyDescent="0.3">
      <c r="A28" s="12"/>
      <c r="B28" s="31" t="s">
        <v>25</v>
      </c>
      <c r="C28" s="32"/>
      <c r="D28" s="32"/>
      <c r="E28" s="32"/>
      <c r="F28" s="32"/>
      <c r="G28" s="32"/>
      <c r="H28" s="32"/>
      <c r="I28" s="32"/>
      <c r="J28" s="13">
        <f>C27*D27</f>
        <v>105000</v>
      </c>
    </row>
    <row r="30" spans="1:10" x14ac:dyDescent="0.25">
      <c r="B30" s="19"/>
      <c r="C30" s="19"/>
      <c r="D30" s="19"/>
    </row>
    <row r="31" spans="1:10" x14ac:dyDescent="0.25">
      <c r="B31" s="19"/>
      <c r="C31" s="19"/>
      <c r="D31" s="19"/>
    </row>
    <row r="32" spans="1:10" x14ac:dyDescent="0.25">
      <c r="B32" s="19"/>
      <c r="C32" s="19"/>
      <c r="D32" s="19"/>
    </row>
  </sheetData>
  <mergeCells count="19">
    <mergeCell ref="B28:I28"/>
    <mergeCell ref="C5:J5"/>
    <mergeCell ref="C9:J9"/>
    <mergeCell ref="B10:J10"/>
    <mergeCell ref="B25:B26"/>
    <mergeCell ref="C25:C26"/>
    <mergeCell ref="D25:D26"/>
    <mergeCell ref="E25:E26"/>
    <mergeCell ref="F25:F26"/>
    <mergeCell ref="G25:G26"/>
    <mergeCell ref="B5:B7"/>
    <mergeCell ref="C6:J6"/>
    <mergeCell ref="C7:J7"/>
    <mergeCell ref="C8:J8"/>
    <mergeCell ref="A25:A26"/>
    <mergeCell ref="A24:J24"/>
    <mergeCell ref="H25:H26"/>
    <mergeCell ref="I25:I26"/>
    <mergeCell ref="J25:J26"/>
  </mergeCells>
  <pageMargins left="0.31496062992125984" right="0.31496062992125984" top="0.35433070866141736" bottom="0.35433070866141736" header="0.31496062992125984" footer="0.31496062992125984"/>
  <pageSetup paperSize="9" scale="6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2026-05-21T11:16:52Z</dcterms:modified>
</cp:coreProperties>
</file>