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defaultThemeVersion="124226"/>
  <xr:revisionPtr revIDLastSave="0" documentId="14_{C8D52B3F-1494-4292-85B9-FD9D5475F0AF}" xr6:coauthVersionLast="47" xr6:coauthVersionMax="47" xr10:uidLastSave="{00000000-0000-0000-0000-000000000000}"/>
  <bookViews>
    <workbookView xWindow="-120" yWindow="-120" windowWidth="29040" windowHeight="15840" xr2:uid="{00000000-000D-0000-FFFF-FFFF00000000}"/>
  </bookViews>
  <sheets>
    <sheet name="обосн"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4" i="8" l="1"/>
  <c r="L32" i="8"/>
  <c r="M32" i="8" s="1"/>
  <c r="N32" i="8" s="1"/>
  <c r="O32" i="8" s="1"/>
  <c r="J32" i="8"/>
  <c r="I32" i="8"/>
  <c r="L28" i="8"/>
  <c r="M28" i="8" s="1"/>
  <c r="N28" i="8" s="1"/>
  <c r="O28" i="8" s="1"/>
  <c r="J28" i="8"/>
  <c r="I28" i="8"/>
  <c r="L29" i="8"/>
  <c r="M29" i="8" s="1"/>
  <c r="N29" i="8" s="1"/>
  <c r="O29" i="8" s="1"/>
  <c r="J29" i="8"/>
  <c r="I29" i="8"/>
  <c r="L30" i="8"/>
  <c r="M30" i="8" s="1"/>
  <c r="N30" i="8" s="1"/>
  <c r="O30" i="8" s="1"/>
  <c r="J30" i="8"/>
  <c r="I30" i="8"/>
  <c r="L31" i="8"/>
  <c r="M31" i="8" s="1"/>
  <c r="N31" i="8" s="1"/>
  <c r="O31" i="8" s="1"/>
  <c r="J31" i="8"/>
  <c r="I31" i="8"/>
  <c r="L27" i="8"/>
  <c r="M27" i="8" s="1"/>
  <c r="N27" i="8" s="1"/>
  <c r="O27" i="8" s="1"/>
  <c r="J27" i="8"/>
  <c r="I27" i="8"/>
  <c r="L26" i="8"/>
  <c r="M26" i="8" s="1"/>
  <c r="N26" i="8" s="1"/>
  <c r="O26" i="8" s="1"/>
  <c r="J26" i="8"/>
  <c r="I26" i="8"/>
  <c r="L33" i="8"/>
  <c r="M33" i="8" s="1"/>
  <c r="N33" i="8" s="1"/>
  <c r="O33" i="8" s="1"/>
  <c r="J33" i="8"/>
  <c r="I33" i="8"/>
  <c r="L25" i="8"/>
  <c r="M25" i="8" s="1"/>
  <c r="N25" i="8" s="1"/>
  <c r="O25" i="8" s="1"/>
  <c r="J25" i="8"/>
  <c r="I25" i="8"/>
  <c r="L24" i="8"/>
  <c r="M24" i="8" s="1"/>
  <c r="N24" i="8" s="1"/>
  <c r="O24" i="8" s="1"/>
  <c r="J24" i="8"/>
  <c r="I24" i="8"/>
  <c r="L23" i="8"/>
  <c r="M23" i="8" s="1"/>
  <c r="N23" i="8" s="1"/>
  <c r="O23" i="8" s="1"/>
  <c r="J23" i="8"/>
  <c r="I23" i="8"/>
  <c r="L22" i="8"/>
  <c r="M22" i="8" s="1"/>
  <c r="N22" i="8" s="1"/>
  <c r="O22" i="8" s="1"/>
  <c r="J22" i="8"/>
  <c r="I22" i="8"/>
  <c r="L21" i="8"/>
  <c r="M21" i="8" s="1"/>
  <c r="N21" i="8" s="1"/>
  <c r="O21" i="8" s="1"/>
  <c r="J21" i="8"/>
  <c r="I21" i="8"/>
  <c r="L20" i="8"/>
  <c r="M20" i="8" s="1"/>
  <c r="N20" i="8" s="1"/>
  <c r="O20" i="8" s="1"/>
  <c r="J20" i="8"/>
  <c r="I20" i="8"/>
  <c r="L19" i="8"/>
  <c r="M19" i="8" s="1"/>
  <c r="N19" i="8" s="1"/>
  <c r="O19" i="8" s="1"/>
  <c r="J19" i="8"/>
  <c r="I19" i="8"/>
  <c r="L18" i="8"/>
  <c r="M18" i="8" s="1"/>
  <c r="N18" i="8" s="1"/>
  <c r="O18" i="8" s="1"/>
  <c r="J18" i="8"/>
  <c r="I18" i="8"/>
  <c r="L17" i="8"/>
  <c r="M17" i="8" s="1"/>
  <c r="N17" i="8" s="1"/>
  <c r="O17" i="8" s="1"/>
  <c r="J17" i="8"/>
  <c r="I17" i="8"/>
  <c r="L16" i="8"/>
  <c r="M16" i="8" s="1"/>
  <c r="N16" i="8" s="1"/>
  <c r="O16" i="8" s="1"/>
  <c r="J16" i="8"/>
  <c r="I16" i="8"/>
  <c r="L15" i="8"/>
  <c r="M15" i="8" s="1"/>
  <c r="N15" i="8" s="1"/>
  <c r="O15" i="8" s="1"/>
  <c r="J15" i="8"/>
  <c r="I15" i="8"/>
  <c r="L14" i="8"/>
  <c r="M14" i="8" s="1"/>
  <c r="N14" i="8" s="1"/>
  <c r="O14" i="8" s="1"/>
  <c r="J14" i="8"/>
  <c r="I14" i="8"/>
  <c r="L13" i="8"/>
  <c r="M13" i="8" s="1"/>
  <c r="N13" i="8" s="1"/>
  <c r="O13" i="8" s="1"/>
  <c r="J13" i="8"/>
  <c r="I13" i="8"/>
  <c r="L12" i="8"/>
  <c r="M12" i="8" s="1"/>
  <c r="N12" i="8" s="1"/>
  <c r="O12" i="8" s="1"/>
  <c r="J12" i="8"/>
  <c r="I12" i="8"/>
  <c r="L11" i="8"/>
  <c r="M11" i="8" s="1"/>
  <c r="N11" i="8" s="1"/>
  <c r="O11" i="8" s="1"/>
  <c r="J11" i="8"/>
  <c r="I11" i="8"/>
  <c r="L10" i="8"/>
  <c r="M10" i="8" s="1"/>
  <c r="N10" i="8" s="1"/>
  <c r="O10" i="8" s="1"/>
  <c r="J10" i="8"/>
  <c r="I10" i="8"/>
  <c r="L9" i="8"/>
  <c r="M9" i="8" s="1"/>
  <c r="N9" i="8" s="1"/>
  <c r="O9" i="8" s="1"/>
  <c r="J9" i="8"/>
  <c r="I9" i="8"/>
  <c r="K32" i="8" l="1"/>
  <c r="K28" i="8"/>
  <c r="K29" i="8"/>
  <c r="K30" i="8"/>
  <c r="K31" i="8"/>
  <c r="K27" i="8"/>
  <c r="K26" i="8"/>
  <c r="K13" i="8"/>
  <c r="K16" i="8"/>
  <c r="K19" i="8"/>
  <c r="K21" i="8"/>
  <c r="K12" i="8"/>
  <c r="K20" i="8"/>
  <c r="K17" i="8"/>
  <c r="K33" i="8"/>
  <c r="K23" i="8"/>
  <c r="K25" i="8"/>
  <c r="K10" i="8"/>
  <c r="K15" i="8"/>
  <c r="K11" i="8"/>
  <c r="K24" i="8"/>
  <c r="K9" i="8"/>
  <c r="K14" i="8"/>
  <c r="K22" i="8"/>
  <c r="K18" i="8"/>
  <c r="I35" i="8" l="1"/>
</calcChain>
</file>

<file path=xl/sharedStrings.xml><?xml version="1.0" encoding="utf-8"?>
<sst xmlns="http://schemas.openxmlformats.org/spreadsheetml/2006/main" count="78" uniqueCount="48">
  <si>
    <t>Кол-во</t>
  </si>
  <si>
    <t>№</t>
  </si>
  <si>
    <t>Ед. изм по ОКЕИ</t>
  </si>
  <si>
    <t>Ценовая информация (коммерч. предложения, сведения из реестра контрактов, иная)  (руб./ед.изм.)</t>
  </si>
  <si>
    <t>Однородность совокупности значений выявленных цен, используемых в расчете Н(М)ЦК, ЦКЕП</t>
  </si>
  <si>
    <t>Н(М)ЦК, определяемая методом сопоставимых рыночных цен (анализа рынка)*</t>
  </si>
  <si>
    <t>Количество предложений и иных источников информации</t>
  </si>
  <si>
    <r>
      <t xml:space="preserve">Средняя арифметическая цена за единицу     </t>
    </r>
    <r>
      <rPr>
        <b/>
        <i/>
        <sz val="10"/>
        <color indexed="8"/>
        <rFont val="Times New Roman"/>
        <family val="1"/>
        <charset val="204"/>
      </rPr>
      <t xml:space="preserve">&lt;ц&gt; </t>
    </r>
  </si>
  <si>
    <t>Среднее квадратичное отклонение</t>
  </si>
  <si>
    <r>
      <t xml:space="preserve">коэффициент вариации цен V (%)           </t>
    </r>
    <r>
      <rPr>
        <i/>
        <sz val="10"/>
        <color indexed="8"/>
        <rFont val="Times New Roman"/>
        <family val="1"/>
        <charset val="204"/>
      </rPr>
      <t xml:space="preserve">         (не должен превышать 33%)</t>
    </r>
  </si>
  <si>
    <r>
      <t>Расчет Н(М)ЦК по формуле</t>
    </r>
    <r>
      <rPr>
        <sz val="10"/>
        <color indexed="8"/>
        <rFont val="Times New Roman"/>
        <family val="1"/>
        <charset val="204"/>
      </rPr>
      <t xml:space="preserve"> (v - количество (объем) закупаемого товара (работы, услуги);
n - количество значений, используемых в расчете;
i - номер источника ценовой информации;
     </t>
    </r>
    <r>
      <rPr>
        <i/>
        <sz val="10"/>
        <color indexed="8"/>
        <rFont val="Times New Roman"/>
        <family val="1"/>
        <charset val="204"/>
      </rPr>
      <t>ц</t>
    </r>
    <r>
      <rPr>
        <i/>
        <vertAlign val="subscript"/>
        <sz val="10"/>
        <color indexed="8"/>
        <rFont val="Times New Roman"/>
        <family val="1"/>
        <charset val="204"/>
      </rPr>
      <t>i</t>
    </r>
    <r>
      <rPr>
        <sz val="10"/>
        <color indexed="8"/>
        <rFont val="Times New Roman"/>
        <family val="1"/>
        <charset val="204"/>
      </rPr>
      <t>- цена единицы)</t>
    </r>
  </si>
  <si>
    <t>Цена за единицу изм. (руб.)</t>
  </si>
  <si>
    <t>Цена за единицу изм. с округлением до сотых долей после запятой (руб.)</t>
  </si>
  <si>
    <t>Н(М)ЦК с учетом округления цены за единицу (руб.)</t>
  </si>
  <si>
    <t>Итого:</t>
  </si>
  <si>
    <t>В результате проведенного расчета Н(М)ЦК составила:</t>
  </si>
  <si>
    <t>рублей</t>
  </si>
  <si>
    <t xml:space="preserve">* При определении Н(М)ЦК, контракта Заказчиком применяется Приказ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Данный Приказ не учитывает, что применение утвержденных формул определения Н(М)ЦК, может привести к формированию цены контракта и цены за единицу товара (работы, услуги) с дробными значениями (количество знаков после запятой превышает 2). Программное обеспечение Официального сайта Российской Федерации в информационно-телекоммуникационной сети «Интернет» для размещения информации о размещении заказов на поставки товаров, выполнение работ, оказание услуг не позволяет проводить операции с такими значениями. Поэтому в случае необходимости Заказчиком применяется округление таких показателей согласно принятым математическим правилам.
</t>
  </si>
  <si>
    <t>Метод сопоставимых рыночных цен (анализ рынка)</t>
  </si>
  <si>
    <t>Наименование объекта закупки</t>
  </si>
  <si>
    <t xml:space="preserve">Расчет </t>
  </si>
  <si>
    <t>Используемый метод определения НМЦК</t>
  </si>
  <si>
    <t>Цена включает в себя затраты, связанные с выполнением работ, уплату налогов, сборов и других обязательных платежей.</t>
  </si>
  <si>
    <t>шт</t>
  </si>
  <si>
    <t xml:space="preserve">   </t>
  </si>
  <si>
    <t>23.91.10.000-00000003 - Изделия абразивные круг лепестковый торцевой плоский (125х22 мм; 14А Р40)</t>
  </si>
  <si>
    <t>23.91.10.000-00000003 - Изделия абразивные круги абразивные на ворсовой основе под липучку, 5 штук в упаковке, диаметр 125 мм, зернистость Р60, 8 отверстий, Vira или эквивалент</t>
  </si>
  <si>
    <t>23.91.10.000-00000003 - Изделия абразивные круги абразивные на ворсовой основе под липучку, 5 штук в упаковке, диаметр 125 мм, зернистость Р80, 8 отверстий, Vira или эквивалент</t>
  </si>
  <si>
    <t>23.91.10.000-00000003 - Изделия абразивные круги абразивные на ворсовой основе под липучку, 5 штук в упаковке, диаметр 125 мм, зернистость Р100, 8 отверстий, Vira или эквивалент</t>
  </si>
  <si>
    <t>23.91.10.000-00000003 - Изделия абразивные круги абразивные на ворсовой основе под липучку, 5 штук в упаковке, диаметр 125 мм, зернистость Р120, 8 отверстий, Vira или эквивалент</t>
  </si>
  <si>
    <t>Обоснование нмцк на поставку материалов для нужд ФГБУК НИМ РАХ</t>
  </si>
  <si>
    <t>20.30.12.120-00000002 - Краска масляная
Novocolor MA-15 или эквивалент 
ОБЯЗАТЕЛЬНЫЕ ХАРАКТЕРИСТИКИ
Тип краски Готовая к применению;
Тип основы (олифы)
Комбинированная;
Область применения
Наружная окраска
ДОПОЛНИТЕЛЬНЫЕ
ХАРАКТЕРИСТИКИ
Расход, г/м² — 150-220
Вес нетто 1 кг
Цвет желто-коричневый бблизкий к RAL 1002 Sand yellow</t>
  </si>
  <si>
    <t>20.30.12.130-00000002 - Эмаль Pufas Decoself ПФ-115 или эквивалент 
ОБЯЗАТЕЛЬНЫЕ ХАРАКТЕРИСТИКИ
Для наружных работ
ДОПОЛНИТЕЛЬНЫЕ
ХАРАКТЕРИСТИКИ
Тип алкидная
Объем 0.7 л
Вес нетто 0.9 кг
Вид тары металлическая банка
Оттенок синий
Возможность колеровки нет
Время высыхания между слоями
24 ч
Покрытие на 1 кг 8-10 м²
Расход краски 0.13-0.23 кг/м²
Без запаха нет
Цвет коричневый
Базис нет
Система колеровки нет
Степень блеска глянцевый
Металлик нет
Разбавитель ксилол/уайт-спирит/керосин/скипидар/сольвент
Способ нанесения кисть/валик/краскораспылитель
Температура основания 5 °С
Min температура эксплуатации 5 °С
Max температура эксплуатации 35 °С
Термостойкость нет
Время полного высыхания 24 ч
Расход 0.1-0.2 л/м²
Основания универсальная
Моющаяся да Огнезащитность нет
Влагостойкость да Фактурная нет
Молотковая нет Быстросохнущая нет Износостойкая да
Для помещений с повышенной влажностью да
Количество циклов заморозки 5шт
Свойства атмосферостойкая</t>
  </si>
  <si>
    <t xml:space="preserve">20.30.12.130-00000002 - Эмаль Pufas ПФ-115 или эквивалент 
ОБЯЗАТЕЛЬНЫЕ ХАРАКТЕРИСТИКИ
Для наружных работ
ДОПОЛНИТЕЛЬНЫЕ
ХАРАКТЕРИСТИКИ
Объем 1,9 кг
Основа С
Вид тары металлическая банка
Оттенок коричневый
Возможность колеровки нет
Время высыхания между слоями 24 ч
Расход краски 0.09-0.14 кг/м²
Без запаха нет
Цвет коричневый
Степень блеска глянцевый
Металлик нет
Разбавитель ксилол/уайт-спирит/керосин/скипидар/сольвент
Min температура эксплуатации -10 °С
Max температура эксплуатации 40 °С
Термостойкость нет
Время полного высыхания 24 ч
Расход 0.09-0.14 л/м²
Основания универсальная
Моющаяся да
Огнезащитность нет
Влагостойкость да
Фактурная нет
Молотковая нет
Быстросохнущая нет
Износостойкая да
Экологическая сертификация
нет
ГОСТ Р 51691-2008
Количество циклов заморозки 5 шт </t>
  </si>
  <si>
    <t>23.51.12.190 - Цементы прочие, не включенные в другие группировки
Известковая штукатурка РУНИТ Классическая крупная 25 кг
Основа Известковая
Цвет Бежевый
Область применения Для наружных работ
Вес 25 кг</t>
  </si>
  <si>
    <t>23.91.10.000-00000003 - Изделия абразивные круг лепестковый торцевой плоский (125х22 мм; 14А Р60)</t>
  </si>
  <si>
    <t>23.91.10.000-00000003 - Изделия абразивные круг лепестковый торцевой плоский (125х22 мм; 14А Р100)</t>
  </si>
  <si>
    <t>23.91.10.000-00000003 - Изделия абразивные круг лепестковый торцевой плоский (125х22 мм; 14А Р120)</t>
  </si>
  <si>
    <t>23.91.10.000-00000003 - Изделия абразивные круг лепестковый торцевой плоский (125х22 мм; 14А Р180)</t>
  </si>
  <si>
    <t>23.91.10.000-00000003 - Изделия абразивные круг лепестковый торцевой плоский (125х22 мм; 14А Р240)</t>
  </si>
  <si>
    <t>23.91.10.000-00000003 - Изделия абразивные круги абразивные на ворсовой основе под липучку, 5 штук в упаковке, диаметр 125 мм, зернистость Р40, 8 отверстий, Vira или эквивалент</t>
  </si>
  <si>
    <t>Ценовое предложение № 1039/КП от 28.08.2026</t>
  </si>
  <si>
    <t>Ценовое предложение № 1040/КП от 28.08.2026</t>
  </si>
  <si>
    <t>Ценовое предложение № 1041/КП от 28.08.2026</t>
  </si>
  <si>
    <t>кг</t>
  </si>
  <si>
    <t>20.30.12.130-00000002 - Эмаль Pufas Decoself ПФ-115 или эквивалент 
ОБЯЗАТЕЛЬНЫЕ ХАРАКТЕРИСТИКИ
Для наружных работ
ДОПОЛНИТЕЛЬНЫЕ
ХАРАКТЕРИСТИКИ
Тип алкидная
Вес нетто 0.9 кг
Вид тары металлическая банка
Оттенок синий
Возможность колеровки нет
Время высыхания между слоями
24 ч
Покрытие на 1 кг 8-10 м²
Расход краски 0.13-0.23 кг/м²
Без запаха нет
Цвет коричневый
Базис нет
Система колеровки нет
Степень блеска глянцевый
Металлик нет
Разбавитель ксилол/уайт-спирит/керосин/скипидар/сольвент
Способ нанесения кисть/валик/краскораспылитель
Температура основания 5 °С
Min температура эксплуатации 5 °С
Max температура эксплуатации 35 °С
Термостойкость нет
Время полного высыхания 24 ч
Расход 0.1-0.2 л/м²
Основания универсальная
Моющаяся да Огнезащитность нет
Влагостойкость да Фактурная нет
Молотковая нет Быстросохнущая нет Износостойкая да
Для помещений с повышенной влажностью да
Количество циклов заморозки 5шт
Свойства атмосферостойкая</t>
  </si>
  <si>
    <t xml:space="preserve">23.64.10.110-00000003 - Смесь сухая строительная 
Plitonit B или эквивалент 
ОБЯЗАТЕЛЬНЫЕ ХАРАКТЕРИСТИКИ
Для наружных работ
НЕОБЯЗАТЕЛЬНЫЕ
ХАРАКТЕРИСТИКИ
Вид применяемого вяжущего Цементный 
Функциональное назначение смеси Клеевая (предназначенная для укладки)
ДОПОЛНИТЕЛЬНЫЕ
ХАРАКТЕРИСТИКИ
Форма выпуска Сухая смесь
Фракция, мм 0,63
Толщина слоя, мм 1-10
Расход сухой смеси 1,3 кг/м2/мм
Расход воды на упаковку сухой смеси 4,75-6,75 л
Температура эксплуатации, °C
От -50 до +70
Температура проведения работ, °C
От +10 до +30
Жизнеспособность раствора, мин
240
Время высыхания 24 часа
Время корректировки, мин 20
Хождение по полу через, ч 24
Устойчивость к сползанию Не более 0,5 мм
Размер плитки для стен, см 60х60
Размер плитки для пола, см 60х60
Макс. толщина плитки, мм 10
Прочность на сжатие, МПа
Не менее 1,5
Прочность сцепления, МПа
Не менее 0,8
Прочность на изгиб, Мпа 0,5
Морозостойкость
F100
Особенности Влагостойкий, Морозостойкий, Универсальный
Цвет серый
Количество на поддоне 48 шт.
Срок годности, мес 12
Декларация соответствия ГОСТ Р 56387-2018
Вес 5 кг </t>
  </si>
  <si>
    <t xml:space="preserve">22.21.30.120 - Пленка техническая 120 мкм ширина 3 м/рукав 1,5 м (10 м) Цвет прозрачный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</si>
</sst>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5" formatCode="0.0000"/>
    <numFmt numFmtId="166" formatCode="#,##0.00\ _₽"/>
  </numFmts>
  <fonts count="14" x14ac:knownFonts="1">
    <font>
      <sz val="11"/>
      <color theme="1"/>
      <name val="Calibri"/>
      <family val="2"/>
      <scheme val="minor"/>
    </font>
    <font>
      <sz val="11"/>
      <color theme="1"/>
      <name val="Calibri"/>
      <family val="2"/>
      <scheme val="minor"/>
    </font>
    <font>
      <sz val="10"/>
      <color indexed="8"/>
      <name val="Times New Roman"/>
      <family val="1"/>
      <charset val="204"/>
    </font>
    <font>
      <sz val="12"/>
      <color indexed="8"/>
      <name val="Times New Roman"/>
      <family val="1"/>
      <charset val="204"/>
    </font>
    <font>
      <b/>
      <sz val="12"/>
      <color indexed="8"/>
      <name val="Times New Roman"/>
      <family val="1"/>
      <charset val="204"/>
    </font>
    <font>
      <b/>
      <sz val="10"/>
      <color indexed="8"/>
      <name val="Times New Roman"/>
      <family val="1"/>
      <charset val="204"/>
    </font>
    <font>
      <b/>
      <i/>
      <sz val="10"/>
      <color indexed="8"/>
      <name val="Times New Roman"/>
      <family val="1"/>
      <charset val="204"/>
    </font>
    <font>
      <i/>
      <sz val="10"/>
      <color indexed="8"/>
      <name val="Times New Roman"/>
      <family val="1"/>
      <charset val="204"/>
    </font>
    <font>
      <i/>
      <vertAlign val="subscript"/>
      <sz val="10"/>
      <color indexed="8"/>
      <name val="Times New Roman"/>
      <family val="1"/>
      <charset val="204"/>
    </font>
    <font>
      <sz val="8"/>
      <color indexed="8"/>
      <name val="Times New Roman"/>
      <family val="1"/>
      <charset val="204"/>
    </font>
    <font>
      <sz val="11"/>
      <color indexed="8"/>
      <name val="Times New Roman"/>
      <family val="1"/>
      <charset val="204"/>
    </font>
    <font>
      <sz val="11"/>
      <color rgb="FF000000"/>
      <name val="Times New Roman"/>
      <family val="1"/>
      <charset val="204"/>
    </font>
    <font>
      <sz val="10"/>
      <color rgb="FF000000"/>
      <name val="Times New Roman"/>
      <family val="1"/>
      <charset val="204"/>
    </font>
    <font>
      <sz val="10"/>
      <color theme="0"/>
      <name val="Times New Roman"/>
      <family val="1"/>
      <charset val="204"/>
    </font>
  </fonts>
  <fills count="7">
    <fill>
      <patternFill patternType="none"/>
    </fill>
    <fill>
      <patternFill patternType="gray125"/>
    </fill>
    <fill>
      <patternFill patternType="solid">
        <fgColor theme="6" tint="0.59999389629810485"/>
        <bgColor indexed="64"/>
      </patternFill>
    </fill>
    <fill>
      <patternFill patternType="solid">
        <fgColor theme="0"/>
        <bgColor indexed="41"/>
      </patternFill>
    </fill>
    <fill>
      <patternFill patternType="solid">
        <fgColor theme="0"/>
        <bgColor indexed="64"/>
      </patternFill>
    </fill>
    <fill>
      <patternFill patternType="solid">
        <fgColor theme="6" tint="0.59999389629810485"/>
        <bgColor indexed="41"/>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rgb="FF000000"/>
      </bottom>
      <diagonal/>
    </border>
  </borders>
  <cellStyleXfs count="2">
    <xf numFmtId="0" fontId="0" fillId="0" borderId="0"/>
    <xf numFmtId="0" fontId="1" fillId="0" borderId="0"/>
  </cellStyleXfs>
  <cellXfs count="77">
    <xf numFmtId="0" fontId="0" fillId="0" borderId="0" xfId="0"/>
    <xf numFmtId="0" fontId="2" fillId="0" borderId="0" xfId="0" applyFont="1"/>
    <xf numFmtId="0" fontId="3" fillId="0" borderId="0" xfId="0" applyFont="1"/>
    <xf numFmtId="0" fontId="5" fillId="0" borderId="0" xfId="0" applyFont="1" applyAlignment="1">
      <alignment horizontal="center" vertical="center" wrapText="1"/>
    </xf>
    <xf numFmtId="0" fontId="2" fillId="0" borderId="0" xfId="0" applyFont="1" applyAlignment="1">
      <alignment horizontal="center" vertical="center" wrapText="1"/>
    </xf>
    <xf numFmtId="2" fontId="2" fillId="0" borderId="0" xfId="0" applyNumberFormat="1" applyFont="1" applyAlignment="1">
      <alignment horizontal="center" vertical="center" wrapText="1"/>
    </xf>
    <xf numFmtId="1" fontId="2" fillId="0" borderId="0" xfId="0" applyNumberFormat="1"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center" vertical="center"/>
    </xf>
    <xf numFmtId="10" fontId="2" fillId="0" borderId="0" xfId="0" applyNumberFormat="1" applyFont="1" applyAlignment="1">
      <alignment horizontal="center" vertical="center"/>
    </xf>
    <xf numFmtId="2" fontId="5" fillId="0" borderId="0" xfId="0" applyNumberFormat="1" applyFont="1" applyAlignment="1">
      <alignment horizontal="center" vertical="center" wrapText="1"/>
    </xf>
    <xf numFmtId="4" fontId="5" fillId="0" borderId="2" xfId="0" applyNumberFormat="1" applyFont="1" applyBorder="1" applyAlignment="1">
      <alignment horizontal="center" vertical="center" wrapText="1"/>
    </xf>
    <xf numFmtId="2" fontId="4" fillId="0" borderId="0" xfId="0" applyNumberFormat="1" applyFon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top"/>
    </xf>
    <xf numFmtId="0" fontId="10" fillId="0" borderId="0" xfId="0" applyFont="1" applyAlignment="1" applyProtection="1">
      <alignment vertical="center"/>
      <protection locked="0"/>
    </xf>
    <xf numFmtId="0" fontId="2" fillId="0" borderId="0" xfId="0" applyFont="1" applyAlignment="1">
      <alignment vertical="top" wrapText="1"/>
    </xf>
    <xf numFmtId="0" fontId="3" fillId="0" borderId="0" xfId="0" applyFont="1" applyAlignment="1" applyProtection="1">
      <alignment horizontal="center" wrapText="1"/>
      <protection locked="0"/>
    </xf>
    <xf numFmtId="0" fontId="5" fillId="2" borderId="4" xfId="0" applyFont="1" applyFill="1" applyBorder="1" applyAlignment="1">
      <alignment horizontal="center" vertical="center" textRotation="90" wrapText="1"/>
    </xf>
    <xf numFmtId="0" fontId="5" fillId="2" borderId="5" xfId="0" applyFont="1" applyFill="1" applyBorder="1" applyAlignment="1">
      <alignment horizontal="center" vertical="top" wrapText="1"/>
    </xf>
    <xf numFmtId="0" fontId="5" fillId="2" borderId="5" xfId="0" applyFont="1" applyFill="1" applyBorder="1" applyAlignment="1">
      <alignment horizontal="center" vertical="center" textRotation="90" wrapText="1"/>
    </xf>
    <xf numFmtId="0" fontId="4" fillId="0" borderId="0" xfId="0" applyFont="1" applyAlignment="1">
      <alignment horizontal="center" vertical="center" wrapText="1"/>
    </xf>
    <xf numFmtId="0" fontId="5" fillId="5" borderId="5" xfId="0" applyFont="1" applyFill="1" applyBorder="1" applyAlignment="1">
      <alignment horizontal="center" vertical="center" textRotation="90" wrapText="1"/>
    </xf>
    <xf numFmtId="165" fontId="9" fillId="4" borderId="0" xfId="0" applyNumberFormat="1" applyFont="1" applyFill="1" applyAlignment="1">
      <alignment horizontal="distributed" vertical="top" wrapText="1" justifyLastLine="1"/>
    </xf>
    <xf numFmtId="0" fontId="2" fillId="4" borderId="1" xfId="0" applyFont="1" applyFill="1" applyBorder="1" applyAlignment="1">
      <alignment horizontal="center" vertical="center" wrapText="1"/>
    </xf>
    <xf numFmtId="4" fontId="9" fillId="4" borderId="1" xfId="0" applyNumberFormat="1" applyFont="1" applyFill="1" applyBorder="1" applyAlignment="1">
      <alignment horizontal="center" vertical="center" wrapText="1" justifyLastLine="1"/>
    </xf>
    <xf numFmtId="164" fontId="9" fillId="4" borderId="1" xfId="0" applyNumberFormat="1" applyFont="1" applyFill="1" applyBorder="1" applyAlignment="1">
      <alignment horizontal="center" vertical="center" wrapText="1" justifyLastLine="1"/>
    </xf>
    <xf numFmtId="0" fontId="9" fillId="4" borderId="1" xfId="0" applyFont="1" applyFill="1" applyBorder="1" applyAlignment="1">
      <alignment horizontal="center" vertical="center" justifyLastLine="1"/>
    </xf>
    <xf numFmtId="10" fontId="9" fillId="4" borderId="1" xfId="0" applyNumberFormat="1" applyFont="1" applyFill="1" applyBorder="1" applyAlignment="1">
      <alignment horizontal="center" vertical="center" justifyLastLine="1"/>
    </xf>
    <xf numFmtId="2" fontId="9" fillId="4" borderId="1" xfId="0" applyNumberFormat="1" applyFont="1" applyFill="1" applyBorder="1" applyAlignment="1">
      <alignment horizontal="center" vertical="center" wrapText="1" justifyLastLine="1"/>
    </xf>
    <xf numFmtId="165" fontId="9" fillId="4" borderId="1" xfId="0" applyNumberFormat="1" applyFont="1" applyFill="1" applyBorder="1" applyAlignment="1">
      <alignment horizontal="center" vertical="center" wrapText="1" justifyLastLine="1"/>
    </xf>
    <xf numFmtId="166" fontId="2" fillId="3" borderId="1" xfId="0" applyNumberFormat="1" applyFont="1" applyFill="1" applyBorder="1" applyAlignment="1">
      <alignment horizontal="center" vertical="center" wrapText="1"/>
    </xf>
    <xf numFmtId="0" fontId="11" fillId="6" borderId="11" xfId="0" applyFont="1" applyFill="1" applyBorder="1" applyAlignment="1">
      <alignment vertical="center" wrapText="1"/>
    </xf>
    <xf numFmtId="2" fontId="2" fillId="4" borderId="0" xfId="0" applyNumberFormat="1" applyFont="1" applyFill="1" applyAlignment="1">
      <alignment horizontal="center" vertical="center" wrapText="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1" fillId="4" borderId="11" xfId="0" applyFont="1" applyFill="1" applyBorder="1" applyAlignment="1">
      <alignment vertical="center" wrapText="1"/>
    </xf>
    <xf numFmtId="0" fontId="12" fillId="4" borderId="12" xfId="0" applyFont="1" applyFill="1" applyBorder="1" applyAlignment="1">
      <alignment horizontal="center" vertical="center" wrapText="1"/>
    </xf>
    <xf numFmtId="4" fontId="2" fillId="0" borderId="0" xfId="0" applyNumberFormat="1" applyFont="1"/>
    <xf numFmtId="0" fontId="13" fillId="4" borderId="0" xfId="0" applyFont="1" applyFill="1" applyAlignment="1">
      <alignment horizontal="center" vertical="center" wrapText="1"/>
    </xf>
    <xf numFmtId="0" fontId="12" fillId="4" borderId="13" xfId="0" applyFont="1" applyFill="1" applyBorder="1" applyAlignment="1">
      <alignment horizontal="center" vertical="center" wrapText="1"/>
    </xf>
    <xf numFmtId="0" fontId="2" fillId="4" borderId="0" xfId="0" applyFont="1" applyFill="1"/>
    <xf numFmtId="0" fontId="10" fillId="4" borderId="0" xfId="0" applyFont="1" applyFill="1" applyAlignment="1" applyProtection="1">
      <alignment vertical="center"/>
      <protection locked="0"/>
    </xf>
    <xf numFmtId="0" fontId="2" fillId="0" borderId="1" xfId="0" applyFont="1" applyBorder="1" applyAlignment="1">
      <alignment horizontal="center" vertical="center" wrapText="1"/>
    </xf>
    <xf numFmtId="0" fontId="11" fillId="0" borderId="11" xfId="0" applyFont="1" applyBorder="1" applyAlignment="1">
      <alignment vertical="center" wrapText="1"/>
    </xf>
    <xf numFmtId="0" fontId="12" fillId="0" borderId="12" xfId="0" applyFont="1" applyBorder="1" applyAlignment="1">
      <alignment horizontal="center" vertical="center" wrapText="1"/>
    </xf>
    <xf numFmtId="166" fontId="2"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justifyLastLine="1"/>
    </xf>
    <xf numFmtId="0" fontId="9" fillId="0" borderId="1" xfId="0" applyFont="1" applyBorder="1" applyAlignment="1">
      <alignment horizontal="center" vertical="center" justifyLastLine="1"/>
    </xf>
    <xf numFmtId="10" fontId="9" fillId="0" borderId="1" xfId="0" applyNumberFormat="1" applyFont="1" applyBorder="1" applyAlignment="1">
      <alignment horizontal="center" vertical="center" justifyLastLine="1"/>
    </xf>
    <xf numFmtId="2" fontId="9" fillId="0" borderId="1" xfId="0" applyNumberFormat="1" applyFont="1" applyBorder="1" applyAlignment="1">
      <alignment horizontal="center" vertical="center" wrapText="1" justifyLastLine="1"/>
    </xf>
    <xf numFmtId="165" fontId="9" fillId="0" borderId="1" xfId="0" applyNumberFormat="1" applyFont="1" applyBorder="1" applyAlignment="1">
      <alignment horizontal="center" vertical="center" wrapText="1" justifyLastLine="1"/>
    </xf>
    <xf numFmtId="4" fontId="9" fillId="0" borderId="1" xfId="0" applyNumberFormat="1" applyFont="1" applyBorder="1" applyAlignment="1">
      <alignment horizontal="center" vertical="center" wrapText="1" justifyLastLine="1"/>
    </xf>
    <xf numFmtId="0" fontId="3" fillId="0" borderId="0" xfId="0" applyFont="1" applyAlignment="1" applyProtection="1">
      <alignment horizontal="left" vertical="top" wrapText="1"/>
      <protection locked="0"/>
    </xf>
    <xf numFmtId="0" fontId="3" fillId="0" borderId="0" xfId="0" applyFont="1" applyAlignment="1">
      <alignment horizontal="left" vertical="top"/>
    </xf>
    <xf numFmtId="0" fontId="4"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4" fillId="0" borderId="0" xfId="0" applyFont="1" applyAlignment="1">
      <alignment horizontal="right"/>
    </xf>
    <xf numFmtId="0" fontId="2" fillId="0" borderId="0" xfId="0" applyFont="1" applyAlignment="1" applyProtection="1">
      <alignment horizontal="left" vertical="top" wrapText="1"/>
      <protection locked="0"/>
    </xf>
    <xf numFmtId="0" fontId="2" fillId="0" borderId="0" xfId="0" applyFont="1" applyAlignment="1">
      <alignment horizontal="left" vertical="top" wrapText="1"/>
    </xf>
    <xf numFmtId="0" fontId="4" fillId="0" borderId="0" xfId="0" applyFont="1" applyAlignment="1">
      <alignment horizontal="right" vertical="center"/>
    </xf>
    <xf numFmtId="0" fontId="2" fillId="0" borderId="0" xfId="0" applyFont="1" applyAlignment="1">
      <alignment horizontal="right"/>
    </xf>
    <xf numFmtId="0" fontId="4" fillId="0" borderId="9" xfId="0" applyFont="1" applyBorder="1" applyAlignment="1">
      <alignment horizontal="center" vertical="center" wrapText="1"/>
    </xf>
    <xf numFmtId="2" fontId="5" fillId="2" borderId="7" xfId="0" applyNumberFormat="1" applyFont="1" applyFill="1" applyBorder="1" applyAlignment="1">
      <alignment horizontal="center" vertical="top" wrapText="1"/>
    </xf>
    <xf numFmtId="0" fontId="5" fillId="2" borderId="6" xfId="0" applyFont="1" applyFill="1" applyBorder="1" applyAlignment="1">
      <alignment horizontal="center" vertical="top" wrapText="1"/>
    </xf>
    <xf numFmtId="0" fontId="4" fillId="0" borderId="0" xfId="0" applyFont="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textRotation="90" wrapText="1"/>
    </xf>
    <xf numFmtId="0" fontId="5" fillId="2" borderId="4"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wrapText="1"/>
    </xf>
  </cellXfs>
  <cellStyles count="2">
    <cellStyle name="Обычный" xfId="0" builtinId="0"/>
    <cellStyle name="Обычный 4"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10</xdr:col>
      <xdr:colOff>19050</xdr:colOff>
      <xdr:row>7</xdr:row>
      <xdr:rowOff>952500</xdr:rowOff>
    </xdr:from>
    <xdr:to>
      <xdr:col>11</xdr:col>
      <xdr:colOff>0</xdr:colOff>
      <xdr:row>7</xdr:row>
      <xdr:rowOff>1304925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58075" y="1314450"/>
          <a:ext cx="93345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9</xdr:col>
      <xdr:colOff>19050</xdr:colOff>
      <xdr:row>7</xdr:row>
      <xdr:rowOff>923925</xdr:rowOff>
    </xdr:from>
    <xdr:to>
      <xdr:col>9</xdr:col>
      <xdr:colOff>1019175</xdr:colOff>
      <xdr:row>7</xdr:row>
      <xdr:rowOff>1362075</xdr:rowOff>
    </xdr:to>
    <xdr:pic>
      <xdr:nvPicPr>
        <xdr:cNvPr id="3" name="Picture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29375" y="1285875"/>
          <a:ext cx="100012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11</xdr:col>
      <xdr:colOff>19050</xdr:colOff>
      <xdr:row>7</xdr:row>
      <xdr:rowOff>1600200</xdr:rowOff>
    </xdr:from>
    <xdr:to>
      <xdr:col>11</xdr:col>
      <xdr:colOff>1504950</xdr:colOff>
      <xdr:row>7</xdr:row>
      <xdr:rowOff>1962150</xdr:rowOff>
    </xdr:to>
    <xdr:pic>
      <xdr:nvPicPr>
        <xdr:cNvPr id="4" name="Picture 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410575" y="1962150"/>
          <a:ext cx="14859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1"/>
  <sheetViews>
    <sheetView tabSelected="1" topLeftCell="A31" zoomScaleNormal="100" workbookViewId="0">
      <selection activeCell="O34" sqref="O34"/>
    </sheetView>
  </sheetViews>
  <sheetFormatPr defaultRowHeight="12.75" x14ac:dyDescent="0.2"/>
  <cols>
    <col min="1" max="1" width="4.7109375" style="1" customWidth="1"/>
    <col min="2" max="2" width="27" style="1" customWidth="1"/>
    <col min="3" max="3" width="5.85546875" style="1" customWidth="1"/>
    <col min="4" max="4" width="6.85546875" style="1" customWidth="1"/>
    <col min="5" max="5" width="11.5703125" style="1" customWidth="1"/>
    <col min="6" max="6" width="11" style="1" customWidth="1"/>
    <col min="7" max="7" width="12.5703125" style="1" customWidth="1"/>
    <col min="8" max="8" width="7.28515625" style="1" customWidth="1"/>
    <col min="9" max="9" width="13.140625" style="1" customWidth="1"/>
    <col min="10" max="10" width="15.42578125" style="1" customWidth="1"/>
    <col min="11" max="11" width="14.28515625" style="1" customWidth="1"/>
    <col min="12" max="12" width="22.7109375" style="1" customWidth="1"/>
    <col min="13" max="13" width="13.85546875" style="1" customWidth="1"/>
    <col min="14" max="14" width="11" style="1" customWidth="1"/>
    <col min="15" max="15" width="11.28515625" style="1" customWidth="1"/>
    <col min="16" max="256" width="9.140625" style="1"/>
    <col min="257" max="257" width="4.7109375" style="1" customWidth="1"/>
    <col min="258" max="258" width="30.140625" style="1" customWidth="1"/>
    <col min="259" max="259" width="5.85546875" style="1" customWidth="1"/>
    <col min="260" max="260" width="6.85546875" style="1" customWidth="1"/>
    <col min="261" max="261" width="9.7109375" style="1" customWidth="1"/>
    <col min="262" max="263" width="9.85546875" style="1" customWidth="1"/>
    <col min="264" max="264" width="6" style="1" customWidth="1"/>
    <col min="265" max="265" width="13.140625" style="1" customWidth="1"/>
    <col min="266" max="266" width="15.42578125" style="1" customWidth="1"/>
    <col min="267" max="267" width="14.28515625" style="1" customWidth="1"/>
    <col min="268" max="268" width="22.7109375" style="1" customWidth="1"/>
    <col min="269" max="269" width="13.85546875" style="1" customWidth="1"/>
    <col min="270" max="270" width="11" style="1" customWidth="1"/>
    <col min="271" max="271" width="11.28515625" style="1" customWidth="1"/>
    <col min="272" max="512" width="9.140625" style="1"/>
    <col min="513" max="513" width="4.7109375" style="1" customWidth="1"/>
    <col min="514" max="514" width="30.140625" style="1" customWidth="1"/>
    <col min="515" max="515" width="5.85546875" style="1" customWidth="1"/>
    <col min="516" max="516" width="6.85546875" style="1" customWidth="1"/>
    <col min="517" max="517" width="9.7109375" style="1" customWidth="1"/>
    <col min="518" max="519" width="9.85546875" style="1" customWidth="1"/>
    <col min="520" max="520" width="6" style="1" customWidth="1"/>
    <col min="521" max="521" width="13.140625" style="1" customWidth="1"/>
    <col min="522" max="522" width="15.42578125" style="1" customWidth="1"/>
    <col min="523" max="523" width="14.28515625" style="1" customWidth="1"/>
    <col min="524" max="524" width="22.7109375" style="1" customWidth="1"/>
    <col min="525" max="525" width="13.85546875" style="1" customWidth="1"/>
    <col min="526" max="526" width="11" style="1" customWidth="1"/>
    <col min="527" max="527" width="11.28515625" style="1" customWidth="1"/>
    <col min="528" max="768" width="9.140625" style="1"/>
    <col min="769" max="769" width="4.7109375" style="1" customWidth="1"/>
    <col min="770" max="770" width="30.140625" style="1" customWidth="1"/>
    <col min="771" max="771" width="5.85546875" style="1" customWidth="1"/>
    <col min="772" max="772" width="6.85546875" style="1" customWidth="1"/>
    <col min="773" max="773" width="9.7109375" style="1" customWidth="1"/>
    <col min="774" max="775" width="9.85546875" style="1" customWidth="1"/>
    <col min="776" max="776" width="6" style="1" customWidth="1"/>
    <col min="777" max="777" width="13.140625" style="1" customWidth="1"/>
    <col min="778" max="778" width="15.42578125" style="1" customWidth="1"/>
    <col min="779" max="779" width="14.28515625" style="1" customWidth="1"/>
    <col min="780" max="780" width="22.7109375" style="1" customWidth="1"/>
    <col min="781" max="781" width="13.85546875" style="1" customWidth="1"/>
    <col min="782" max="782" width="11" style="1" customWidth="1"/>
    <col min="783" max="783" width="11.28515625" style="1" customWidth="1"/>
    <col min="784" max="1024" width="9.140625" style="1"/>
    <col min="1025" max="1025" width="4.7109375" style="1" customWidth="1"/>
    <col min="1026" max="1026" width="30.140625" style="1" customWidth="1"/>
    <col min="1027" max="1027" width="5.85546875" style="1" customWidth="1"/>
    <col min="1028" max="1028" width="6.85546875" style="1" customWidth="1"/>
    <col min="1029" max="1029" width="9.7109375" style="1" customWidth="1"/>
    <col min="1030" max="1031" width="9.85546875" style="1" customWidth="1"/>
    <col min="1032" max="1032" width="6" style="1" customWidth="1"/>
    <col min="1033" max="1033" width="13.140625" style="1" customWidth="1"/>
    <col min="1034" max="1034" width="15.42578125" style="1" customWidth="1"/>
    <col min="1035" max="1035" width="14.28515625" style="1" customWidth="1"/>
    <col min="1036" max="1036" width="22.7109375" style="1" customWidth="1"/>
    <col min="1037" max="1037" width="13.85546875" style="1" customWidth="1"/>
    <col min="1038" max="1038" width="11" style="1" customWidth="1"/>
    <col min="1039" max="1039" width="11.28515625" style="1" customWidth="1"/>
    <col min="1040" max="1280" width="9.140625" style="1"/>
    <col min="1281" max="1281" width="4.7109375" style="1" customWidth="1"/>
    <col min="1282" max="1282" width="30.140625" style="1" customWidth="1"/>
    <col min="1283" max="1283" width="5.85546875" style="1" customWidth="1"/>
    <col min="1284" max="1284" width="6.85546875" style="1" customWidth="1"/>
    <col min="1285" max="1285" width="9.7109375" style="1" customWidth="1"/>
    <col min="1286" max="1287" width="9.85546875" style="1" customWidth="1"/>
    <col min="1288" max="1288" width="6" style="1" customWidth="1"/>
    <col min="1289" max="1289" width="13.140625" style="1" customWidth="1"/>
    <col min="1290" max="1290" width="15.42578125" style="1" customWidth="1"/>
    <col min="1291" max="1291" width="14.28515625" style="1" customWidth="1"/>
    <col min="1292" max="1292" width="22.7109375" style="1" customWidth="1"/>
    <col min="1293" max="1293" width="13.85546875" style="1" customWidth="1"/>
    <col min="1294" max="1294" width="11" style="1" customWidth="1"/>
    <col min="1295" max="1295" width="11.28515625" style="1" customWidth="1"/>
    <col min="1296" max="1536" width="9.140625" style="1"/>
    <col min="1537" max="1537" width="4.7109375" style="1" customWidth="1"/>
    <col min="1538" max="1538" width="30.140625" style="1" customWidth="1"/>
    <col min="1539" max="1539" width="5.85546875" style="1" customWidth="1"/>
    <col min="1540" max="1540" width="6.85546875" style="1" customWidth="1"/>
    <col min="1541" max="1541" width="9.7109375" style="1" customWidth="1"/>
    <col min="1542" max="1543" width="9.85546875" style="1" customWidth="1"/>
    <col min="1544" max="1544" width="6" style="1" customWidth="1"/>
    <col min="1545" max="1545" width="13.140625" style="1" customWidth="1"/>
    <col min="1546" max="1546" width="15.42578125" style="1" customWidth="1"/>
    <col min="1547" max="1547" width="14.28515625" style="1" customWidth="1"/>
    <col min="1548" max="1548" width="22.7109375" style="1" customWidth="1"/>
    <col min="1549" max="1549" width="13.85546875" style="1" customWidth="1"/>
    <col min="1550" max="1550" width="11" style="1" customWidth="1"/>
    <col min="1551" max="1551" width="11.28515625" style="1" customWidth="1"/>
    <col min="1552" max="1792" width="9.140625" style="1"/>
    <col min="1793" max="1793" width="4.7109375" style="1" customWidth="1"/>
    <col min="1794" max="1794" width="30.140625" style="1" customWidth="1"/>
    <col min="1795" max="1795" width="5.85546875" style="1" customWidth="1"/>
    <col min="1796" max="1796" width="6.85546875" style="1" customWidth="1"/>
    <col min="1797" max="1797" width="9.7109375" style="1" customWidth="1"/>
    <col min="1798" max="1799" width="9.85546875" style="1" customWidth="1"/>
    <col min="1800" max="1800" width="6" style="1" customWidth="1"/>
    <col min="1801" max="1801" width="13.140625" style="1" customWidth="1"/>
    <col min="1802" max="1802" width="15.42578125" style="1" customWidth="1"/>
    <col min="1803" max="1803" width="14.28515625" style="1" customWidth="1"/>
    <col min="1804" max="1804" width="22.7109375" style="1" customWidth="1"/>
    <col min="1805" max="1805" width="13.85546875" style="1" customWidth="1"/>
    <col min="1806" max="1806" width="11" style="1" customWidth="1"/>
    <col min="1807" max="1807" width="11.28515625" style="1" customWidth="1"/>
    <col min="1808" max="2048" width="9.140625" style="1"/>
    <col min="2049" max="2049" width="4.7109375" style="1" customWidth="1"/>
    <col min="2050" max="2050" width="30.140625" style="1" customWidth="1"/>
    <col min="2051" max="2051" width="5.85546875" style="1" customWidth="1"/>
    <col min="2052" max="2052" width="6.85546875" style="1" customWidth="1"/>
    <col min="2053" max="2053" width="9.7109375" style="1" customWidth="1"/>
    <col min="2054" max="2055" width="9.85546875" style="1" customWidth="1"/>
    <col min="2056" max="2056" width="6" style="1" customWidth="1"/>
    <col min="2057" max="2057" width="13.140625" style="1" customWidth="1"/>
    <col min="2058" max="2058" width="15.42578125" style="1" customWidth="1"/>
    <col min="2059" max="2059" width="14.28515625" style="1" customWidth="1"/>
    <col min="2060" max="2060" width="22.7109375" style="1" customWidth="1"/>
    <col min="2061" max="2061" width="13.85546875" style="1" customWidth="1"/>
    <col min="2062" max="2062" width="11" style="1" customWidth="1"/>
    <col min="2063" max="2063" width="11.28515625" style="1" customWidth="1"/>
    <col min="2064" max="2304" width="9.140625" style="1"/>
    <col min="2305" max="2305" width="4.7109375" style="1" customWidth="1"/>
    <col min="2306" max="2306" width="30.140625" style="1" customWidth="1"/>
    <col min="2307" max="2307" width="5.85546875" style="1" customWidth="1"/>
    <col min="2308" max="2308" width="6.85546875" style="1" customWidth="1"/>
    <col min="2309" max="2309" width="9.7109375" style="1" customWidth="1"/>
    <col min="2310" max="2311" width="9.85546875" style="1" customWidth="1"/>
    <col min="2312" max="2312" width="6" style="1" customWidth="1"/>
    <col min="2313" max="2313" width="13.140625" style="1" customWidth="1"/>
    <col min="2314" max="2314" width="15.42578125" style="1" customWidth="1"/>
    <col min="2315" max="2315" width="14.28515625" style="1" customWidth="1"/>
    <col min="2316" max="2316" width="22.7109375" style="1" customWidth="1"/>
    <col min="2317" max="2317" width="13.85546875" style="1" customWidth="1"/>
    <col min="2318" max="2318" width="11" style="1" customWidth="1"/>
    <col min="2319" max="2319" width="11.28515625" style="1" customWidth="1"/>
    <col min="2320" max="2560" width="9.140625" style="1"/>
    <col min="2561" max="2561" width="4.7109375" style="1" customWidth="1"/>
    <col min="2562" max="2562" width="30.140625" style="1" customWidth="1"/>
    <col min="2563" max="2563" width="5.85546875" style="1" customWidth="1"/>
    <col min="2564" max="2564" width="6.85546875" style="1" customWidth="1"/>
    <col min="2565" max="2565" width="9.7109375" style="1" customWidth="1"/>
    <col min="2566" max="2567" width="9.85546875" style="1" customWidth="1"/>
    <col min="2568" max="2568" width="6" style="1" customWidth="1"/>
    <col min="2569" max="2569" width="13.140625" style="1" customWidth="1"/>
    <col min="2570" max="2570" width="15.42578125" style="1" customWidth="1"/>
    <col min="2571" max="2571" width="14.28515625" style="1" customWidth="1"/>
    <col min="2572" max="2572" width="22.7109375" style="1" customWidth="1"/>
    <col min="2573" max="2573" width="13.85546875" style="1" customWidth="1"/>
    <col min="2574" max="2574" width="11" style="1" customWidth="1"/>
    <col min="2575" max="2575" width="11.28515625" style="1" customWidth="1"/>
    <col min="2576" max="2816" width="9.140625" style="1"/>
    <col min="2817" max="2817" width="4.7109375" style="1" customWidth="1"/>
    <col min="2818" max="2818" width="30.140625" style="1" customWidth="1"/>
    <col min="2819" max="2819" width="5.85546875" style="1" customWidth="1"/>
    <col min="2820" max="2820" width="6.85546875" style="1" customWidth="1"/>
    <col min="2821" max="2821" width="9.7109375" style="1" customWidth="1"/>
    <col min="2822" max="2823" width="9.85546875" style="1" customWidth="1"/>
    <col min="2824" max="2824" width="6" style="1" customWidth="1"/>
    <col min="2825" max="2825" width="13.140625" style="1" customWidth="1"/>
    <col min="2826" max="2826" width="15.42578125" style="1" customWidth="1"/>
    <col min="2827" max="2827" width="14.28515625" style="1" customWidth="1"/>
    <col min="2828" max="2828" width="22.7109375" style="1" customWidth="1"/>
    <col min="2829" max="2829" width="13.85546875" style="1" customWidth="1"/>
    <col min="2830" max="2830" width="11" style="1" customWidth="1"/>
    <col min="2831" max="2831" width="11.28515625" style="1" customWidth="1"/>
    <col min="2832" max="3072" width="9.140625" style="1"/>
    <col min="3073" max="3073" width="4.7109375" style="1" customWidth="1"/>
    <col min="3074" max="3074" width="30.140625" style="1" customWidth="1"/>
    <col min="3075" max="3075" width="5.85546875" style="1" customWidth="1"/>
    <col min="3076" max="3076" width="6.85546875" style="1" customWidth="1"/>
    <col min="3077" max="3077" width="9.7109375" style="1" customWidth="1"/>
    <col min="3078" max="3079" width="9.85546875" style="1" customWidth="1"/>
    <col min="3080" max="3080" width="6" style="1" customWidth="1"/>
    <col min="3081" max="3081" width="13.140625" style="1" customWidth="1"/>
    <col min="3082" max="3082" width="15.42578125" style="1" customWidth="1"/>
    <col min="3083" max="3083" width="14.28515625" style="1" customWidth="1"/>
    <col min="3084" max="3084" width="22.7109375" style="1" customWidth="1"/>
    <col min="3085" max="3085" width="13.85546875" style="1" customWidth="1"/>
    <col min="3086" max="3086" width="11" style="1" customWidth="1"/>
    <col min="3087" max="3087" width="11.28515625" style="1" customWidth="1"/>
    <col min="3088" max="3328" width="9.140625" style="1"/>
    <col min="3329" max="3329" width="4.7109375" style="1" customWidth="1"/>
    <col min="3330" max="3330" width="30.140625" style="1" customWidth="1"/>
    <col min="3331" max="3331" width="5.85546875" style="1" customWidth="1"/>
    <col min="3332" max="3332" width="6.85546875" style="1" customWidth="1"/>
    <col min="3333" max="3333" width="9.7109375" style="1" customWidth="1"/>
    <col min="3334" max="3335" width="9.85546875" style="1" customWidth="1"/>
    <col min="3336" max="3336" width="6" style="1" customWidth="1"/>
    <col min="3337" max="3337" width="13.140625" style="1" customWidth="1"/>
    <col min="3338" max="3338" width="15.42578125" style="1" customWidth="1"/>
    <col min="3339" max="3339" width="14.28515625" style="1" customWidth="1"/>
    <col min="3340" max="3340" width="22.7109375" style="1" customWidth="1"/>
    <col min="3341" max="3341" width="13.85546875" style="1" customWidth="1"/>
    <col min="3342" max="3342" width="11" style="1" customWidth="1"/>
    <col min="3343" max="3343" width="11.28515625" style="1" customWidth="1"/>
    <col min="3344" max="3584" width="9.140625" style="1"/>
    <col min="3585" max="3585" width="4.7109375" style="1" customWidth="1"/>
    <col min="3586" max="3586" width="30.140625" style="1" customWidth="1"/>
    <col min="3587" max="3587" width="5.85546875" style="1" customWidth="1"/>
    <col min="3588" max="3588" width="6.85546875" style="1" customWidth="1"/>
    <col min="3589" max="3589" width="9.7109375" style="1" customWidth="1"/>
    <col min="3590" max="3591" width="9.85546875" style="1" customWidth="1"/>
    <col min="3592" max="3592" width="6" style="1" customWidth="1"/>
    <col min="3593" max="3593" width="13.140625" style="1" customWidth="1"/>
    <col min="3594" max="3594" width="15.42578125" style="1" customWidth="1"/>
    <col min="3595" max="3595" width="14.28515625" style="1" customWidth="1"/>
    <col min="3596" max="3596" width="22.7109375" style="1" customWidth="1"/>
    <col min="3597" max="3597" width="13.85546875" style="1" customWidth="1"/>
    <col min="3598" max="3598" width="11" style="1" customWidth="1"/>
    <col min="3599" max="3599" width="11.28515625" style="1" customWidth="1"/>
    <col min="3600" max="3840" width="9.140625" style="1"/>
    <col min="3841" max="3841" width="4.7109375" style="1" customWidth="1"/>
    <col min="3842" max="3842" width="30.140625" style="1" customWidth="1"/>
    <col min="3843" max="3843" width="5.85546875" style="1" customWidth="1"/>
    <col min="3844" max="3844" width="6.85546875" style="1" customWidth="1"/>
    <col min="3845" max="3845" width="9.7109375" style="1" customWidth="1"/>
    <col min="3846" max="3847" width="9.85546875" style="1" customWidth="1"/>
    <col min="3848" max="3848" width="6" style="1" customWidth="1"/>
    <col min="3849" max="3849" width="13.140625" style="1" customWidth="1"/>
    <col min="3850" max="3850" width="15.42578125" style="1" customWidth="1"/>
    <col min="3851" max="3851" width="14.28515625" style="1" customWidth="1"/>
    <col min="3852" max="3852" width="22.7109375" style="1" customWidth="1"/>
    <col min="3853" max="3853" width="13.85546875" style="1" customWidth="1"/>
    <col min="3854" max="3854" width="11" style="1" customWidth="1"/>
    <col min="3855" max="3855" width="11.28515625" style="1" customWidth="1"/>
    <col min="3856" max="4096" width="9.140625" style="1"/>
    <col min="4097" max="4097" width="4.7109375" style="1" customWidth="1"/>
    <col min="4098" max="4098" width="30.140625" style="1" customWidth="1"/>
    <col min="4099" max="4099" width="5.85546875" style="1" customWidth="1"/>
    <col min="4100" max="4100" width="6.85546875" style="1" customWidth="1"/>
    <col min="4101" max="4101" width="9.7109375" style="1" customWidth="1"/>
    <col min="4102" max="4103" width="9.85546875" style="1" customWidth="1"/>
    <col min="4104" max="4104" width="6" style="1" customWidth="1"/>
    <col min="4105" max="4105" width="13.140625" style="1" customWidth="1"/>
    <col min="4106" max="4106" width="15.42578125" style="1" customWidth="1"/>
    <col min="4107" max="4107" width="14.28515625" style="1" customWidth="1"/>
    <col min="4108" max="4108" width="22.7109375" style="1" customWidth="1"/>
    <col min="4109" max="4109" width="13.85546875" style="1" customWidth="1"/>
    <col min="4110" max="4110" width="11" style="1" customWidth="1"/>
    <col min="4111" max="4111" width="11.28515625" style="1" customWidth="1"/>
    <col min="4112" max="4352" width="9.140625" style="1"/>
    <col min="4353" max="4353" width="4.7109375" style="1" customWidth="1"/>
    <col min="4354" max="4354" width="30.140625" style="1" customWidth="1"/>
    <col min="4355" max="4355" width="5.85546875" style="1" customWidth="1"/>
    <col min="4356" max="4356" width="6.85546875" style="1" customWidth="1"/>
    <col min="4357" max="4357" width="9.7109375" style="1" customWidth="1"/>
    <col min="4358" max="4359" width="9.85546875" style="1" customWidth="1"/>
    <col min="4360" max="4360" width="6" style="1" customWidth="1"/>
    <col min="4361" max="4361" width="13.140625" style="1" customWidth="1"/>
    <col min="4362" max="4362" width="15.42578125" style="1" customWidth="1"/>
    <col min="4363" max="4363" width="14.28515625" style="1" customWidth="1"/>
    <col min="4364" max="4364" width="22.7109375" style="1" customWidth="1"/>
    <col min="4365" max="4365" width="13.85546875" style="1" customWidth="1"/>
    <col min="4366" max="4366" width="11" style="1" customWidth="1"/>
    <col min="4367" max="4367" width="11.28515625" style="1" customWidth="1"/>
    <col min="4368" max="4608" width="9.140625" style="1"/>
    <col min="4609" max="4609" width="4.7109375" style="1" customWidth="1"/>
    <col min="4610" max="4610" width="30.140625" style="1" customWidth="1"/>
    <col min="4611" max="4611" width="5.85546875" style="1" customWidth="1"/>
    <col min="4612" max="4612" width="6.85546875" style="1" customWidth="1"/>
    <col min="4613" max="4613" width="9.7109375" style="1" customWidth="1"/>
    <col min="4614" max="4615" width="9.85546875" style="1" customWidth="1"/>
    <col min="4616" max="4616" width="6" style="1" customWidth="1"/>
    <col min="4617" max="4617" width="13.140625" style="1" customWidth="1"/>
    <col min="4618" max="4618" width="15.42578125" style="1" customWidth="1"/>
    <col min="4619" max="4619" width="14.28515625" style="1" customWidth="1"/>
    <col min="4620" max="4620" width="22.7109375" style="1" customWidth="1"/>
    <col min="4621" max="4621" width="13.85546875" style="1" customWidth="1"/>
    <col min="4622" max="4622" width="11" style="1" customWidth="1"/>
    <col min="4623" max="4623" width="11.28515625" style="1" customWidth="1"/>
    <col min="4624" max="4864" width="9.140625" style="1"/>
    <col min="4865" max="4865" width="4.7109375" style="1" customWidth="1"/>
    <col min="4866" max="4866" width="30.140625" style="1" customWidth="1"/>
    <col min="4867" max="4867" width="5.85546875" style="1" customWidth="1"/>
    <col min="4868" max="4868" width="6.85546875" style="1" customWidth="1"/>
    <col min="4869" max="4869" width="9.7109375" style="1" customWidth="1"/>
    <col min="4870" max="4871" width="9.85546875" style="1" customWidth="1"/>
    <col min="4872" max="4872" width="6" style="1" customWidth="1"/>
    <col min="4873" max="4873" width="13.140625" style="1" customWidth="1"/>
    <col min="4874" max="4874" width="15.42578125" style="1" customWidth="1"/>
    <col min="4875" max="4875" width="14.28515625" style="1" customWidth="1"/>
    <col min="4876" max="4876" width="22.7109375" style="1" customWidth="1"/>
    <col min="4877" max="4877" width="13.85546875" style="1" customWidth="1"/>
    <col min="4878" max="4878" width="11" style="1" customWidth="1"/>
    <col min="4879" max="4879" width="11.28515625" style="1" customWidth="1"/>
    <col min="4880" max="5120" width="9.140625" style="1"/>
    <col min="5121" max="5121" width="4.7109375" style="1" customWidth="1"/>
    <col min="5122" max="5122" width="30.140625" style="1" customWidth="1"/>
    <col min="5123" max="5123" width="5.85546875" style="1" customWidth="1"/>
    <col min="5124" max="5124" width="6.85546875" style="1" customWidth="1"/>
    <col min="5125" max="5125" width="9.7109375" style="1" customWidth="1"/>
    <col min="5126" max="5127" width="9.85546875" style="1" customWidth="1"/>
    <col min="5128" max="5128" width="6" style="1" customWidth="1"/>
    <col min="5129" max="5129" width="13.140625" style="1" customWidth="1"/>
    <col min="5130" max="5130" width="15.42578125" style="1" customWidth="1"/>
    <col min="5131" max="5131" width="14.28515625" style="1" customWidth="1"/>
    <col min="5132" max="5132" width="22.7109375" style="1" customWidth="1"/>
    <col min="5133" max="5133" width="13.85546875" style="1" customWidth="1"/>
    <col min="5134" max="5134" width="11" style="1" customWidth="1"/>
    <col min="5135" max="5135" width="11.28515625" style="1" customWidth="1"/>
    <col min="5136" max="5376" width="9.140625" style="1"/>
    <col min="5377" max="5377" width="4.7109375" style="1" customWidth="1"/>
    <col min="5378" max="5378" width="30.140625" style="1" customWidth="1"/>
    <col min="5379" max="5379" width="5.85546875" style="1" customWidth="1"/>
    <col min="5380" max="5380" width="6.85546875" style="1" customWidth="1"/>
    <col min="5381" max="5381" width="9.7109375" style="1" customWidth="1"/>
    <col min="5382" max="5383" width="9.85546875" style="1" customWidth="1"/>
    <col min="5384" max="5384" width="6" style="1" customWidth="1"/>
    <col min="5385" max="5385" width="13.140625" style="1" customWidth="1"/>
    <col min="5386" max="5386" width="15.42578125" style="1" customWidth="1"/>
    <col min="5387" max="5387" width="14.28515625" style="1" customWidth="1"/>
    <col min="5388" max="5388" width="22.7109375" style="1" customWidth="1"/>
    <col min="5389" max="5389" width="13.85546875" style="1" customWidth="1"/>
    <col min="5390" max="5390" width="11" style="1" customWidth="1"/>
    <col min="5391" max="5391" width="11.28515625" style="1" customWidth="1"/>
    <col min="5392" max="5632" width="9.140625" style="1"/>
    <col min="5633" max="5633" width="4.7109375" style="1" customWidth="1"/>
    <col min="5634" max="5634" width="30.140625" style="1" customWidth="1"/>
    <col min="5635" max="5635" width="5.85546875" style="1" customWidth="1"/>
    <col min="5636" max="5636" width="6.85546875" style="1" customWidth="1"/>
    <col min="5637" max="5637" width="9.7109375" style="1" customWidth="1"/>
    <col min="5638" max="5639" width="9.85546875" style="1" customWidth="1"/>
    <col min="5640" max="5640" width="6" style="1" customWidth="1"/>
    <col min="5641" max="5641" width="13.140625" style="1" customWidth="1"/>
    <col min="5642" max="5642" width="15.42578125" style="1" customWidth="1"/>
    <col min="5643" max="5643" width="14.28515625" style="1" customWidth="1"/>
    <col min="5644" max="5644" width="22.7109375" style="1" customWidth="1"/>
    <col min="5645" max="5645" width="13.85546875" style="1" customWidth="1"/>
    <col min="5646" max="5646" width="11" style="1" customWidth="1"/>
    <col min="5647" max="5647" width="11.28515625" style="1" customWidth="1"/>
    <col min="5648" max="5888" width="9.140625" style="1"/>
    <col min="5889" max="5889" width="4.7109375" style="1" customWidth="1"/>
    <col min="5890" max="5890" width="30.140625" style="1" customWidth="1"/>
    <col min="5891" max="5891" width="5.85546875" style="1" customWidth="1"/>
    <col min="5892" max="5892" width="6.85546875" style="1" customWidth="1"/>
    <col min="5893" max="5893" width="9.7109375" style="1" customWidth="1"/>
    <col min="5894" max="5895" width="9.85546875" style="1" customWidth="1"/>
    <col min="5896" max="5896" width="6" style="1" customWidth="1"/>
    <col min="5897" max="5897" width="13.140625" style="1" customWidth="1"/>
    <col min="5898" max="5898" width="15.42578125" style="1" customWidth="1"/>
    <col min="5899" max="5899" width="14.28515625" style="1" customWidth="1"/>
    <col min="5900" max="5900" width="22.7109375" style="1" customWidth="1"/>
    <col min="5901" max="5901" width="13.85546875" style="1" customWidth="1"/>
    <col min="5902" max="5902" width="11" style="1" customWidth="1"/>
    <col min="5903" max="5903" width="11.28515625" style="1" customWidth="1"/>
    <col min="5904" max="6144" width="9.140625" style="1"/>
    <col min="6145" max="6145" width="4.7109375" style="1" customWidth="1"/>
    <col min="6146" max="6146" width="30.140625" style="1" customWidth="1"/>
    <col min="6147" max="6147" width="5.85546875" style="1" customWidth="1"/>
    <col min="6148" max="6148" width="6.85546875" style="1" customWidth="1"/>
    <col min="6149" max="6149" width="9.7109375" style="1" customWidth="1"/>
    <col min="6150" max="6151" width="9.85546875" style="1" customWidth="1"/>
    <col min="6152" max="6152" width="6" style="1" customWidth="1"/>
    <col min="6153" max="6153" width="13.140625" style="1" customWidth="1"/>
    <col min="6154" max="6154" width="15.42578125" style="1" customWidth="1"/>
    <col min="6155" max="6155" width="14.28515625" style="1" customWidth="1"/>
    <col min="6156" max="6156" width="22.7109375" style="1" customWidth="1"/>
    <col min="6157" max="6157" width="13.85546875" style="1" customWidth="1"/>
    <col min="6158" max="6158" width="11" style="1" customWidth="1"/>
    <col min="6159" max="6159" width="11.28515625" style="1" customWidth="1"/>
    <col min="6160" max="6400" width="9.140625" style="1"/>
    <col min="6401" max="6401" width="4.7109375" style="1" customWidth="1"/>
    <col min="6402" max="6402" width="30.140625" style="1" customWidth="1"/>
    <col min="6403" max="6403" width="5.85546875" style="1" customWidth="1"/>
    <col min="6404" max="6404" width="6.85546875" style="1" customWidth="1"/>
    <col min="6405" max="6405" width="9.7109375" style="1" customWidth="1"/>
    <col min="6406" max="6407" width="9.85546875" style="1" customWidth="1"/>
    <col min="6408" max="6408" width="6" style="1" customWidth="1"/>
    <col min="6409" max="6409" width="13.140625" style="1" customWidth="1"/>
    <col min="6410" max="6410" width="15.42578125" style="1" customWidth="1"/>
    <col min="6411" max="6411" width="14.28515625" style="1" customWidth="1"/>
    <col min="6412" max="6412" width="22.7109375" style="1" customWidth="1"/>
    <col min="6413" max="6413" width="13.85546875" style="1" customWidth="1"/>
    <col min="6414" max="6414" width="11" style="1" customWidth="1"/>
    <col min="6415" max="6415" width="11.28515625" style="1" customWidth="1"/>
    <col min="6416" max="6656" width="9.140625" style="1"/>
    <col min="6657" max="6657" width="4.7109375" style="1" customWidth="1"/>
    <col min="6658" max="6658" width="30.140625" style="1" customWidth="1"/>
    <col min="6659" max="6659" width="5.85546875" style="1" customWidth="1"/>
    <col min="6660" max="6660" width="6.85546875" style="1" customWidth="1"/>
    <col min="6661" max="6661" width="9.7109375" style="1" customWidth="1"/>
    <col min="6662" max="6663" width="9.85546875" style="1" customWidth="1"/>
    <col min="6664" max="6664" width="6" style="1" customWidth="1"/>
    <col min="6665" max="6665" width="13.140625" style="1" customWidth="1"/>
    <col min="6666" max="6666" width="15.42578125" style="1" customWidth="1"/>
    <col min="6667" max="6667" width="14.28515625" style="1" customWidth="1"/>
    <col min="6668" max="6668" width="22.7109375" style="1" customWidth="1"/>
    <col min="6669" max="6669" width="13.85546875" style="1" customWidth="1"/>
    <col min="6670" max="6670" width="11" style="1" customWidth="1"/>
    <col min="6671" max="6671" width="11.28515625" style="1" customWidth="1"/>
    <col min="6672" max="6912" width="9.140625" style="1"/>
    <col min="6913" max="6913" width="4.7109375" style="1" customWidth="1"/>
    <col min="6914" max="6914" width="30.140625" style="1" customWidth="1"/>
    <col min="6915" max="6915" width="5.85546875" style="1" customWidth="1"/>
    <col min="6916" max="6916" width="6.85546875" style="1" customWidth="1"/>
    <col min="6917" max="6917" width="9.7109375" style="1" customWidth="1"/>
    <col min="6918" max="6919" width="9.85546875" style="1" customWidth="1"/>
    <col min="6920" max="6920" width="6" style="1" customWidth="1"/>
    <col min="6921" max="6921" width="13.140625" style="1" customWidth="1"/>
    <col min="6922" max="6922" width="15.42578125" style="1" customWidth="1"/>
    <col min="6923" max="6923" width="14.28515625" style="1" customWidth="1"/>
    <col min="6924" max="6924" width="22.7109375" style="1" customWidth="1"/>
    <col min="6925" max="6925" width="13.85546875" style="1" customWidth="1"/>
    <col min="6926" max="6926" width="11" style="1" customWidth="1"/>
    <col min="6927" max="6927" width="11.28515625" style="1" customWidth="1"/>
    <col min="6928" max="7168" width="9.140625" style="1"/>
    <col min="7169" max="7169" width="4.7109375" style="1" customWidth="1"/>
    <col min="7170" max="7170" width="30.140625" style="1" customWidth="1"/>
    <col min="7171" max="7171" width="5.85546875" style="1" customWidth="1"/>
    <col min="7172" max="7172" width="6.85546875" style="1" customWidth="1"/>
    <col min="7173" max="7173" width="9.7109375" style="1" customWidth="1"/>
    <col min="7174" max="7175" width="9.85546875" style="1" customWidth="1"/>
    <col min="7176" max="7176" width="6" style="1" customWidth="1"/>
    <col min="7177" max="7177" width="13.140625" style="1" customWidth="1"/>
    <col min="7178" max="7178" width="15.42578125" style="1" customWidth="1"/>
    <col min="7179" max="7179" width="14.28515625" style="1" customWidth="1"/>
    <col min="7180" max="7180" width="22.7109375" style="1" customWidth="1"/>
    <col min="7181" max="7181" width="13.85546875" style="1" customWidth="1"/>
    <col min="7182" max="7182" width="11" style="1" customWidth="1"/>
    <col min="7183" max="7183" width="11.28515625" style="1" customWidth="1"/>
    <col min="7184" max="7424" width="9.140625" style="1"/>
    <col min="7425" max="7425" width="4.7109375" style="1" customWidth="1"/>
    <col min="7426" max="7426" width="30.140625" style="1" customWidth="1"/>
    <col min="7427" max="7427" width="5.85546875" style="1" customWidth="1"/>
    <col min="7428" max="7428" width="6.85546875" style="1" customWidth="1"/>
    <col min="7429" max="7429" width="9.7109375" style="1" customWidth="1"/>
    <col min="7430" max="7431" width="9.85546875" style="1" customWidth="1"/>
    <col min="7432" max="7432" width="6" style="1" customWidth="1"/>
    <col min="7433" max="7433" width="13.140625" style="1" customWidth="1"/>
    <col min="7434" max="7434" width="15.42578125" style="1" customWidth="1"/>
    <col min="7435" max="7435" width="14.28515625" style="1" customWidth="1"/>
    <col min="7436" max="7436" width="22.7109375" style="1" customWidth="1"/>
    <col min="7437" max="7437" width="13.85546875" style="1" customWidth="1"/>
    <col min="7438" max="7438" width="11" style="1" customWidth="1"/>
    <col min="7439" max="7439" width="11.28515625" style="1" customWidth="1"/>
    <col min="7440" max="7680" width="9.140625" style="1"/>
    <col min="7681" max="7681" width="4.7109375" style="1" customWidth="1"/>
    <col min="7682" max="7682" width="30.140625" style="1" customWidth="1"/>
    <col min="7683" max="7683" width="5.85546875" style="1" customWidth="1"/>
    <col min="7684" max="7684" width="6.85546875" style="1" customWidth="1"/>
    <col min="7685" max="7685" width="9.7109375" style="1" customWidth="1"/>
    <col min="7686" max="7687" width="9.85546875" style="1" customWidth="1"/>
    <col min="7688" max="7688" width="6" style="1" customWidth="1"/>
    <col min="7689" max="7689" width="13.140625" style="1" customWidth="1"/>
    <col min="7690" max="7690" width="15.42578125" style="1" customWidth="1"/>
    <col min="7691" max="7691" width="14.28515625" style="1" customWidth="1"/>
    <col min="7692" max="7692" width="22.7109375" style="1" customWidth="1"/>
    <col min="7693" max="7693" width="13.85546875" style="1" customWidth="1"/>
    <col min="7694" max="7694" width="11" style="1" customWidth="1"/>
    <col min="7695" max="7695" width="11.28515625" style="1" customWidth="1"/>
    <col min="7696" max="7936" width="9.140625" style="1"/>
    <col min="7937" max="7937" width="4.7109375" style="1" customWidth="1"/>
    <col min="7938" max="7938" width="30.140625" style="1" customWidth="1"/>
    <col min="7939" max="7939" width="5.85546875" style="1" customWidth="1"/>
    <col min="7940" max="7940" width="6.85546875" style="1" customWidth="1"/>
    <col min="7941" max="7941" width="9.7109375" style="1" customWidth="1"/>
    <col min="7942" max="7943" width="9.85546875" style="1" customWidth="1"/>
    <col min="7944" max="7944" width="6" style="1" customWidth="1"/>
    <col min="7945" max="7945" width="13.140625" style="1" customWidth="1"/>
    <col min="7946" max="7946" width="15.42578125" style="1" customWidth="1"/>
    <col min="7947" max="7947" width="14.28515625" style="1" customWidth="1"/>
    <col min="7948" max="7948" width="22.7109375" style="1" customWidth="1"/>
    <col min="7949" max="7949" width="13.85546875" style="1" customWidth="1"/>
    <col min="7950" max="7950" width="11" style="1" customWidth="1"/>
    <col min="7951" max="7951" width="11.28515625" style="1" customWidth="1"/>
    <col min="7952" max="8192" width="9.140625" style="1"/>
    <col min="8193" max="8193" width="4.7109375" style="1" customWidth="1"/>
    <col min="8194" max="8194" width="30.140625" style="1" customWidth="1"/>
    <col min="8195" max="8195" width="5.85546875" style="1" customWidth="1"/>
    <col min="8196" max="8196" width="6.85546875" style="1" customWidth="1"/>
    <col min="8197" max="8197" width="9.7109375" style="1" customWidth="1"/>
    <col min="8198" max="8199" width="9.85546875" style="1" customWidth="1"/>
    <col min="8200" max="8200" width="6" style="1" customWidth="1"/>
    <col min="8201" max="8201" width="13.140625" style="1" customWidth="1"/>
    <col min="8202" max="8202" width="15.42578125" style="1" customWidth="1"/>
    <col min="8203" max="8203" width="14.28515625" style="1" customWidth="1"/>
    <col min="8204" max="8204" width="22.7109375" style="1" customWidth="1"/>
    <col min="8205" max="8205" width="13.85546875" style="1" customWidth="1"/>
    <col min="8206" max="8206" width="11" style="1" customWidth="1"/>
    <col min="8207" max="8207" width="11.28515625" style="1" customWidth="1"/>
    <col min="8208" max="8448" width="9.140625" style="1"/>
    <col min="8449" max="8449" width="4.7109375" style="1" customWidth="1"/>
    <col min="8450" max="8450" width="30.140625" style="1" customWidth="1"/>
    <col min="8451" max="8451" width="5.85546875" style="1" customWidth="1"/>
    <col min="8452" max="8452" width="6.85546875" style="1" customWidth="1"/>
    <col min="8453" max="8453" width="9.7109375" style="1" customWidth="1"/>
    <col min="8454" max="8455" width="9.85546875" style="1" customWidth="1"/>
    <col min="8456" max="8456" width="6" style="1" customWidth="1"/>
    <col min="8457" max="8457" width="13.140625" style="1" customWidth="1"/>
    <col min="8458" max="8458" width="15.42578125" style="1" customWidth="1"/>
    <col min="8459" max="8459" width="14.28515625" style="1" customWidth="1"/>
    <col min="8460" max="8460" width="22.7109375" style="1" customWidth="1"/>
    <col min="8461" max="8461" width="13.85546875" style="1" customWidth="1"/>
    <col min="8462" max="8462" width="11" style="1" customWidth="1"/>
    <col min="8463" max="8463" width="11.28515625" style="1" customWidth="1"/>
    <col min="8464" max="8704" width="9.140625" style="1"/>
    <col min="8705" max="8705" width="4.7109375" style="1" customWidth="1"/>
    <col min="8706" max="8706" width="30.140625" style="1" customWidth="1"/>
    <col min="8707" max="8707" width="5.85546875" style="1" customWidth="1"/>
    <col min="8708" max="8708" width="6.85546875" style="1" customWidth="1"/>
    <col min="8709" max="8709" width="9.7109375" style="1" customWidth="1"/>
    <col min="8710" max="8711" width="9.85546875" style="1" customWidth="1"/>
    <col min="8712" max="8712" width="6" style="1" customWidth="1"/>
    <col min="8713" max="8713" width="13.140625" style="1" customWidth="1"/>
    <col min="8714" max="8714" width="15.42578125" style="1" customWidth="1"/>
    <col min="8715" max="8715" width="14.28515625" style="1" customWidth="1"/>
    <col min="8716" max="8716" width="22.7109375" style="1" customWidth="1"/>
    <col min="8717" max="8717" width="13.85546875" style="1" customWidth="1"/>
    <col min="8718" max="8718" width="11" style="1" customWidth="1"/>
    <col min="8719" max="8719" width="11.28515625" style="1" customWidth="1"/>
    <col min="8720" max="8960" width="9.140625" style="1"/>
    <col min="8961" max="8961" width="4.7109375" style="1" customWidth="1"/>
    <col min="8962" max="8962" width="30.140625" style="1" customWidth="1"/>
    <col min="8963" max="8963" width="5.85546875" style="1" customWidth="1"/>
    <col min="8964" max="8964" width="6.85546875" style="1" customWidth="1"/>
    <col min="8965" max="8965" width="9.7109375" style="1" customWidth="1"/>
    <col min="8966" max="8967" width="9.85546875" style="1" customWidth="1"/>
    <col min="8968" max="8968" width="6" style="1" customWidth="1"/>
    <col min="8969" max="8969" width="13.140625" style="1" customWidth="1"/>
    <col min="8970" max="8970" width="15.42578125" style="1" customWidth="1"/>
    <col min="8971" max="8971" width="14.28515625" style="1" customWidth="1"/>
    <col min="8972" max="8972" width="22.7109375" style="1" customWidth="1"/>
    <col min="8973" max="8973" width="13.85546875" style="1" customWidth="1"/>
    <col min="8974" max="8974" width="11" style="1" customWidth="1"/>
    <col min="8975" max="8975" width="11.28515625" style="1" customWidth="1"/>
    <col min="8976" max="9216" width="9.140625" style="1"/>
    <col min="9217" max="9217" width="4.7109375" style="1" customWidth="1"/>
    <col min="9218" max="9218" width="30.140625" style="1" customWidth="1"/>
    <col min="9219" max="9219" width="5.85546875" style="1" customWidth="1"/>
    <col min="9220" max="9220" width="6.85546875" style="1" customWidth="1"/>
    <col min="9221" max="9221" width="9.7109375" style="1" customWidth="1"/>
    <col min="9222" max="9223" width="9.85546875" style="1" customWidth="1"/>
    <col min="9224" max="9224" width="6" style="1" customWidth="1"/>
    <col min="9225" max="9225" width="13.140625" style="1" customWidth="1"/>
    <col min="9226" max="9226" width="15.42578125" style="1" customWidth="1"/>
    <col min="9227" max="9227" width="14.28515625" style="1" customWidth="1"/>
    <col min="9228" max="9228" width="22.7109375" style="1" customWidth="1"/>
    <col min="9229" max="9229" width="13.85546875" style="1" customWidth="1"/>
    <col min="9230" max="9230" width="11" style="1" customWidth="1"/>
    <col min="9231" max="9231" width="11.28515625" style="1" customWidth="1"/>
    <col min="9232" max="9472" width="9.140625" style="1"/>
    <col min="9473" max="9473" width="4.7109375" style="1" customWidth="1"/>
    <col min="9474" max="9474" width="30.140625" style="1" customWidth="1"/>
    <col min="9475" max="9475" width="5.85546875" style="1" customWidth="1"/>
    <col min="9476" max="9476" width="6.85546875" style="1" customWidth="1"/>
    <col min="9477" max="9477" width="9.7109375" style="1" customWidth="1"/>
    <col min="9478" max="9479" width="9.85546875" style="1" customWidth="1"/>
    <col min="9480" max="9480" width="6" style="1" customWidth="1"/>
    <col min="9481" max="9481" width="13.140625" style="1" customWidth="1"/>
    <col min="9482" max="9482" width="15.42578125" style="1" customWidth="1"/>
    <col min="9483" max="9483" width="14.28515625" style="1" customWidth="1"/>
    <col min="9484" max="9484" width="22.7109375" style="1" customWidth="1"/>
    <col min="9485" max="9485" width="13.85546875" style="1" customWidth="1"/>
    <col min="9486" max="9486" width="11" style="1" customWidth="1"/>
    <col min="9487" max="9487" width="11.28515625" style="1" customWidth="1"/>
    <col min="9488" max="9728" width="9.140625" style="1"/>
    <col min="9729" max="9729" width="4.7109375" style="1" customWidth="1"/>
    <col min="9730" max="9730" width="30.140625" style="1" customWidth="1"/>
    <col min="9731" max="9731" width="5.85546875" style="1" customWidth="1"/>
    <col min="9732" max="9732" width="6.85546875" style="1" customWidth="1"/>
    <col min="9733" max="9733" width="9.7109375" style="1" customWidth="1"/>
    <col min="9734" max="9735" width="9.85546875" style="1" customWidth="1"/>
    <col min="9736" max="9736" width="6" style="1" customWidth="1"/>
    <col min="9737" max="9737" width="13.140625" style="1" customWidth="1"/>
    <col min="9738" max="9738" width="15.42578125" style="1" customWidth="1"/>
    <col min="9739" max="9739" width="14.28515625" style="1" customWidth="1"/>
    <col min="9740" max="9740" width="22.7109375" style="1" customWidth="1"/>
    <col min="9741" max="9741" width="13.85546875" style="1" customWidth="1"/>
    <col min="9742" max="9742" width="11" style="1" customWidth="1"/>
    <col min="9743" max="9743" width="11.28515625" style="1" customWidth="1"/>
    <col min="9744" max="9984" width="9.140625" style="1"/>
    <col min="9985" max="9985" width="4.7109375" style="1" customWidth="1"/>
    <col min="9986" max="9986" width="30.140625" style="1" customWidth="1"/>
    <col min="9987" max="9987" width="5.85546875" style="1" customWidth="1"/>
    <col min="9988" max="9988" width="6.85546875" style="1" customWidth="1"/>
    <col min="9989" max="9989" width="9.7109375" style="1" customWidth="1"/>
    <col min="9990" max="9991" width="9.85546875" style="1" customWidth="1"/>
    <col min="9992" max="9992" width="6" style="1" customWidth="1"/>
    <col min="9993" max="9993" width="13.140625" style="1" customWidth="1"/>
    <col min="9994" max="9994" width="15.42578125" style="1" customWidth="1"/>
    <col min="9995" max="9995" width="14.28515625" style="1" customWidth="1"/>
    <col min="9996" max="9996" width="22.7109375" style="1" customWidth="1"/>
    <col min="9997" max="9997" width="13.85546875" style="1" customWidth="1"/>
    <col min="9998" max="9998" width="11" style="1" customWidth="1"/>
    <col min="9999" max="9999" width="11.28515625" style="1" customWidth="1"/>
    <col min="10000" max="10240" width="9.140625" style="1"/>
    <col min="10241" max="10241" width="4.7109375" style="1" customWidth="1"/>
    <col min="10242" max="10242" width="30.140625" style="1" customWidth="1"/>
    <col min="10243" max="10243" width="5.85546875" style="1" customWidth="1"/>
    <col min="10244" max="10244" width="6.85546875" style="1" customWidth="1"/>
    <col min="10245" max="10245" width="9.7109375" style="1" customWidth="1"/>
    <col min="10246" max="10247" width="9.85546875" style="1" customWidth="1"/>
    <col min="10248" max="10248" width="6" style="1" customWidth="1"/>
    <col min="10249" max="10249" width="13.140625" style="1" customWidth="1"/>
    <col min="10250" max="10250" width="15.42578125" style="1" customWidth="1"/>
    <col min="10251" max="10251" width="14.28515625" style="1" customWidth="1"/>
    <col min="10252" max="10252" width="22.7109375" style="1" customWidth="1"/>
    <col min="10253" max="10253" width="13.85546875" style="1" customWidth="1"/>
    <col min="10254" max="10254" width="11" style="1" customWidth="1"/>
    <col min="10255" max="10255" width="11.28515625" style="1" customWidth="1"/>
    <col min="10256" max="10496" width="9.140625" style="1"/>
    <col min="10497" max="10497" width="4.7109375" style="1" customWidth="1"/>
    <col min="10498" max="10498" width="30.140625" style="1" customWidth="1"/>
    <col min="10499" max="10499" width="5.85546875" style="1" customWidth="1"/>
    <col min="10500" max="10500" width="6.85546875" style="1" customWidth="1"/>
    <col min="10501" max="10501" width="9.7109375" style="1" customWidth="1"/>
    <col min="10502" max="10503" width="9.85546875" style="1" customWidth="1"/>
    <col min="10504" max="10504" width="6" style="1" customWidth="1"/>
    <col min="10505" max="10505" width="13.140625" style="1" customWidth="1"/>
    <col min="10506" max="10506" width="15.42578125" style="1" customWidth="1"/>
    <col min="10507" max="10507" width="14.28515625" style="1" customWidth="1"/>
    <col min="10508" max="10508" width="22.7109375" style="1" customWidth="1"/>
    <col min="10509" max="10509" width="13.85546875" style="1" customWidth="1"/>
    <col min="10510" max="10510" width="11" style="1" customWidth="1"/>
    <col min="10511" max="10511" width="11.28515625" style="1" customWidth="1"/>
    <col min="10512" max="10752" width="9.140625" style="1"/>
    <col min="10753" max="10753" width="4.7109375" style="1" customWidth="1"/>
    <col min="10754" max="10754" width="30.140625" style="1" customWidth="1"/>
    <col min="10755" max="10755" width="5.85546875" style="1" customWidth="1"/>
    <col min="10756" max="10756" width="6.85546875" style="1" customWidth="1"/>
    <col min="10757" max="10757" width="9.7109375" style="1" customWidth="1"/>
    <col min="10758" max="10759" width="9.85546875" style="1" customWidth="1"/>
    <col min="10760" max="10760" width="6" style="1" customWidth="1"/>
    <col min="10761" max="10761" width="13.140625" style="1" customWidth="1"/>
    <col min="10762" max="10762" width="15.42578125" style="1" customWidth="1"/>
    <col min="10763" max="10763" width="14.28515625" style="1" customWidth="1"/>
    <col min="10764" max="10764" width="22.7109375" style="1" customWidth="1"/>
    <col min="10765" max="10765" width="13.85546875" style="1" customWidth="1"/>
    <col min="10766" max="10766" width="11" style="1" customWidth="1"/>
    <col min="10767" max="10767" width="11.28515625" style="1" customWidth="1"/>
    <col min="10768" max="11008" width="9.140625" style="1"/>
    <col min="11009" max="11009" width="4.7109375" style="1" customWidth="1"/>
    <col min="11010" max="11010" width="30.140625" style="1" customWidth="1"/>
    <col min="11011" max="11011" width="5.85546875" style="1" customWidth="1"/>
    <col min="11012" max="11012" width="6.85546875" style="1" customWidth="1"/>
    <col min="11013" max="11013" width="9.7109375" style="1" customWidth="1"/>
    <col min="11014" max="11015" width="9.85546875" style="1" customWidth="1"/>
    <col min="11016" max="11016" width="6" style="1" customWidth="1"/>
    <col min="11017" max="11017" width="13.140625" style="1" customWidth="1"/>
    <col min="11018" max="11018" width="15.42578125" style="1" customWidth="1"/>
    <col min="11019" max="11019" width="14.28515625" style="1" customWidth="1"/>
    <col min="11020" max="11020" width="22.7109375" style="1" customWidth="1"/>
    <col min="11021" max="11021" width="13.85546875" style="1" customWidth="1"/>
    <col min="11022" max="11022" width="11" style="1" customWidth="1"/>
    <col min="11023" max="11023" width="11.28515625" style="1" customWidth="1"/>
    <col min="11024" max="11264" width="9.140625" style="1"/>
    <col min="11265" max="11265" width="4.7109375" style="1" customWidth="1"/>
    <col min="11266" max="11266" width="30.140625" style="1" customWidth="1"/>
    <col min="11267" max="11267" width="5.85546875" style="1" customWidth="1"/>
    <col min="11268" max="11268" width="6.85546875" style="1" customWidth="1"/>
    <col min="11269" max="11269" width="9.7109375" style="1" customWidth="1"/>
    <col min="11270" max="11271" width="9.85546875" style="1" customWidth="1"/>
    <col min="11272" max="11272" width="6" style="1" customWidth="1"/>
    <col min="11273" max="11273" width="13.140625" style="1" customWidth="1"/>
    <col min="11274" max="11274" width="15.42578125" style="1" customWidth="1"/>
    <col min="11275" max="11275" width="14.28515625" style="1" customWidth="1"/>
    <col min="11276" max="11276" width="22.7109375" style="1" customWidth="1"/>
    <col min="11277" max="11277" width="13.85546875" style="1" customWidth="1"/>
    <col min="11278" max="11278" width="11" style="1" customWidth="1"/>
    <col min="11279" max="11279" width="11.28515625" style="1" customWidth="1"/>
    <col min="11280" max="11520" width="9.140625" style="1"/>
    <col min="11521" max="11521" width="4.7109375" style="1" customWidth="1"/>
    <col min="11522" max="11522" width="30.140625" style="1" customWidth="1"/>
    <col min="11523" max="11523" width="5.85546875" style="1" customWidth="1"/>
    <col min="11524" max="11524" width="6.85546875" style="1" customWidth="1"/>
    <col min="11525" max="11525" width="9.7109375" style="1" customWidth="1"/>
    <col min="11526" max="11527" width="9.85546875" style="1" customWidth="1"/>
    <col min="11528" max="11528" width="6" style="1" customWidth="1"/>
    <col min="11529" max="11529" width="13.140625" style="1" customWidth="1"/>
    <col min="11530" max="11530" width="15.42578125" style="1" customWidth="1"/>
    <col min="11531" max="11531" width="14.28515625" style="1" customWidth="1"/>
    <col min="11532" max="11532" width="22.7109375" style="1" customWidth="1"/>
    <col min="11533" max="11533" width="13.85546875" style="1" customWidth="1"/>
    <col min="11534" max="11534" width="11" style="1" customWidth="1"/>
    <col min="11535" max="11535" width="11.28515625" style="1" customWidth="1"/>
    <col min="11536" max="11776" width="9.140625" style="1"/>
    <col min="11777" max="11777" width="4.7109375" style="1" customWidth="1"/>
    <col min="11778" max="11778" width="30.140625" style="1" customWidth="1"/>
    <col min="11779" max="11779" width="5.85546875" style="1" customWidth="1"/>
    <col min="11780" max="11780" width="6.85546875" style="1" customWidth="1"/>
    <col min="11781" max="11781" width="9.7109375" style="1" customWidth="1"/>
    <col min="11782" max="11783" width="9.85546875" style="1" customWidth="1"/>
    <col min="11784" max="11784" width="6" style="1" customWidth="1"/>
    <col min="11785" max="11785" width="13.140625" style="1" customWidth="1"/>
    <col min="11786" max="11786" width="15.42578125" style="1" customWidth="1"/>
    <col min="11787" max="11787" width="14.28515625" style="1" customWidth="1"/>
    <col min="11788" max="11788" width="22.7109375" style="1" customWidth="1"/>
    <col min="11789" max="11789" width="13.85546875" style="1" customWidth="1"/>
    <col min="11790" max="11790" width="11" style="1" customWidth="1"/>
    <col min="11791" max="11791" width="11.28515625" style="1" customWidth="1"/>
    <col min="11792" max="12032" width="9.140625" style="1"/>
    <col min="12033" max="12033" width="4.7109375" style="1" customWidth="1"/>
    <col min="12034" max="12034" width="30.140625" style="1" customWidth="1"/>
    <col min="12035" max="12035" width="5.85546875" style="1" customWidth="1"/>
    <col min="12036" max="12036" width="6.85546875" style="1" customWidth="1"/>
    <col min="12037" max="12037" width="9.7109375" style="1" customWidth="1"/>
    <col min="12038" max="12039" width="9.85546875" style="1" customWidth="1"/>
    <col min="12040" max="12040" width="6" style="1" customWidth="1"/>
    <col min="12041" max="12041" width="13.140625" style="1" customWidth="1"/>
    <col min="12042" max="12042" width="15.42578125" style="1" customWidth="1"/>
    <col min="12043" max="12043" width="14.28515625" style="1" customWidth="1"/>
    <col min="12044" max="12044" width="22.7109375" style="1" customWidth="1"/>
    <col min="12045" max="12045" width="13.85546875" style="1" customWidth="1"/>
    <col min="12046" max="12046" width="11" style="1" customWidth="1"/>
    <col min="12047" max="12047" width="11.28515625" style="1" customWidth="1"/>
    <col min="12048" max="12288" width="9.140625" style="1"/>
    <col min="12289" max="12289" width="4.7109375" style="1" customWidth="1"/>
    <col min="12290" max="12290" width="30.140625" style="1" customWidth="1"/>
    <col min="12291" max="12291" width="5.85546875" style="1" customWidth="1"/>
    <col min="12292" max="12292" width="6.85546875" style="1" customWidth="1"/>
    <col min="12293" max="12293" width="9.7109375" style="1" customWidth="1"/>
    <col min="12294" max="12295" width="9.85546875" style="1" customWidth="1"/>
    <col min="12296" max="12296" width="6" style="1" customWidth="1"/>
    <col min="12297" max="12297" width="13.140625" style="1" customWidth="1"/>
    <col min="12298" max="12298" width="15.42578125" style="1" customWidth="1"/>
    <col min="12299" max="12299" width="14.28515625" style="1" customWidth="1"/>
    <col min="12300" max="12300" width="22.7109375" style="1" customWidth="1"/>
    <col min="12301" max="12301" width="13.85546875" style="1" customWidth="1"/>
    <col min="12302" max="12302" width="11" style="1" customWidth="1"/>
    <col min="12303" max="12303" width="11.28515625" style="1" customWidth="1"/>
    <col min="12304" max="12544" width="9.140625" style="1"/>
    <col min="12545" max="12545" width="4.7109375" style="1" customWidth="1"/>
    <col min="12546" max="12546" width="30.140625" style="1" customWidth="1"/>
    <col min="12547" max="12547" width="5.85546875" style="1" customWidth="1"/>
    <col min="12548" max="12548" width="6.85546875" style="1" customWidth="1"/>
    <col min="12549" max="12549" width="9.7109375" style="1" customWidth="1"/>
    <col min="12550" max="12551" width="9.85546875" style="1" customWidth="1"/>
    <col min="12552" max="12552" width="6" style="1" customWidth="1"/>
    <col min="12553" max="12553" width="13.140625" style="1" customWidth="1"/>
    <col min="12554" max="12554" width="15.42578125" style="1" customWidth="1"/>
    <col min="12555" max="12555" width="14.28515625" style="1" customWidth="1"/>
    <col min="12556" max="12556" width="22.7109375" style="1" customWidth="1"/>
    <col min="12557" max="12557" width="13.85546875" style="1" customWidth="1"/>
    <col min="12558" max="12558" width="11" style="1" customWidth="1"/>
    <col min="12559" max="12559" width="11.28515625" style="1" customWidth="1"/>
    <col min="12560" max="12800" width="9.140625" style="1"/>
    <col min="12801" max="12801" width="4.7109375" style="1" customWidth="1"/>
    <col min="12802" max="12802" width="30.140625" style="1" customWidth="1"/>
    <col min="12803" max="12803" width="5.85546875" style="1" customWidth="1"/>
    <col min="12804" max="12804" width="6.85546875" style="1" customWidth="1"/>
    <col min="12805" max="12805" width="9.7109375" style="1" customWidth="1"/>
    <col min="12806" max="12807" width="9.85546875" style="1" customWidth="1"/>
    <col min="12808" max="12808" width="6" style="1" customWidth="1"/>
    <col min="12809" max="12809" width="13.140625" style="1" customWidth="1"/>
    <col min="12810" max="12810" width="15.42578125" style="1" customWidth="1"/>
    <col min="12811" max="12811" width="14.28515625" style="1" customWidth="1"/>
    <col min="12812" max="12812" width="22.7109375" style="1" customWidth="1"/>
    <col min="12813" max="12813" width="13.85546875" style="1" customWidth="1"/>
    <col min="12814" max="12814" width="11" style="1" customWidth="1"/>
    <col min="12815" max="12815" width="11.28515625" style="1" customWidth="1"/>
    <col min="12816" max="13056" width="9.140625" style="1"/>
    <col min="13057" max="13057" width="4.7109375" style="1" customWidth="1"/>
    <col min="13058" max="13058" width="30.140625" style="1" customWidth="1"/>
    <col min="13059" max="13059" width="5.85546875" style="1" customWidth="1"/>
    <col min="13060" max="13060" width="6.85546875" style="1" customWidth="1"/>
    <col min="13061" max="13061" width="9.7109375" style="1" customWidth="1"/>
    <col min="13062" max="13063" width="9.85546875" style="1" customWidth="1"/>
    <col min="13064" max="13064" width="6" style="1" customWidth="1"/>
    <col min="13065" max="13065" width="13.140625" style="1" customWidth="1"/>
    <col min="13066" max="13066" width="15.42578125" style="1" customWidth="1"/>
    <col min="13067" max="13067" width="14.28515625" style="1" customWidth="1"/>
    <col min="13068" max="13068" width="22.7109375" style="1" customWidth="1"/>
    <col min="13069" max="13069" width="13.85546875" style="1" customWidth="1"/>
    <col min="13070" max="13070" width="11" style="1" customWidth="1"/>
    <col min="13071" max="13071" width="11.28515625" style="1" customWidth="1"/>
    <col min="13072" max="13312" width="9.140625" style="1"/>
    <col min="13313" max="13313" width="4.7109375" style="1" customWidth="1"/>
    <col min="13314" max="13314" width="30.140625" style="1" customWidth="1"/>
    <col min="13315" max="13315" width="5.85546875" style="1" customWidth="1"/>
    <col min="13316" max="13316" width="6.85546875" style="1" customWidth="1"/>
    <col min="13317" max="13317" width="9.7109375" style="1" customWidth="1"/>
    <col min="13318" max="13319" width="9.85546875" style="1" customWidth="1"/>
    <col min="13320" max="13320" width="6" style="1" customWidth="1"/>
    <col min="13321" max="13321" width="13.140625" style="1" customWidth="1"/>
    <col min="13322" max="13322" width="15.42578125" style="1" customWidth="1"/>
    <col min="13323" max="13323" width="14.28515625" style="1" customWidth="1"/>
    <col min="13324" max="13324" width="22.7109375" style="1" customWidth="1"/>
    <col min="13325" max="13325" width="13.85546875" style="1" customWidth="1"/>
    <col min="13326" max="13326" width="11" style="1" customWidth="1"/>
    <col min="13327" max="13327" width="11.28515625" style="1" customWidth="1"/>
    <col min="13328" max="13568" width="9.140625" style="1"/>
    <col min="13569" max="13569" width="4.7109375" style="1" customWidth="1"/>
    <col min="13570" max="13570" width="30.140625" style="1" customWidth="1"/>
    <col min="13571" max="13571" width="5.85546875" style="1" customWidth="1"/>
    <col min="13572" max="13572" width="6.85546875" style="1" customWidth="1"/>
    <col min="13573" max="13573" width="9.7109375" style="1" customWidth="1"/>
    <col min="13574" max="13575" width="9.85546875" style="1" customWidth="1"/>
    <col min="13576" max="13576" width="6" style="1" customWidth="1"/>
    <col min="13577" max="13577" width="13.140625" style="1" customWidth="1"/>
    <col min="13578" max="13578" width="15.42578125" style="1" customWidth="1"/>
    <col min="13579" max="13579" width="14.28515625" style="1" customWidth="1"/>
    <col min="13580" max="13580" width="22.7109375" style="1" customWidth="1"/>
    <col min="13581" max="13581" width="13.85546875" style="1" customWidth="1"/>
    <col min="13582" max="13582" width="11" style="1" customWidth="1"/>
    <col min="13583" max="13583" width="11.28515625" style="1" customWidth="1"/>
    <col min="13584" max="13824" width="9.140625" style="1"/>
    <col min="13825" max="13825" width="4.7109375" style="1" customWidth="1"/>
    <col min="13826" max="13826" width="30.140625" style="1" customWidth="1"/>
    <col min="13827" max="13827" width="5.85546875" style="1" customWidth="1"/>
    <col min="13828" max="13828" width="6.85546875" style="1" customWidth="1"/>
    <col min="13829" max="13829" width="9.7109375" style="1" customWidth="1"/>
    <col min="13830" max="13831" width="9.85546875" style="1" customWidth="1"/>
    <col min="13832" max="13832" width="6" style="1" customWidth="1"/>
    <col min="13833" max="13833" width="13.140625" style="1" customWidth="1"/>
    <col min="13834" max="13834" width="15.42578125" style="1" customWidth="1"/>
    <col min="13835" max="13835" width="14.28515625" style="1" customWidth="1"/>
    <col min="13836" max="13836" width="22.7109375" style="1" customWidth="1"/>
    <col min="13837" max="13837" width="13.85546875" style="1" customWidth="1"/>
    <col min="13838" max="13838" width="11" style="1" customWidth="1"/>
    <col min="13839" max="13839" width="11.28515625" style="1" customWidth="1"/>
    <col min="13840" max="14080" width="9.140625" style="1"/>
    <col min="14081" max="14081" width="4.7109375" style="1" customWidth="1"/>
    <col min="14082" max="14082" width="30.140625" style="1" customWidth="1"/>
    <col min="14083" max="14083" width="5.85546875" style="1" customWidth="1"/>
    <col min="14084" max="14084" width="6.85546875" style="1" customWidth="1"/>
    <col min="14085" max="14085" width="9.7109375" style="1" customWidth="1"/>
    <col min="14086" max="14087" width="9.85546875" style="1" customWidth="1"/>
    <col min="14088" max="14088" width="6" style="1" customWidth="1"/>
    <col min="14089" max="14089" width="13.140625" style="1" customWidth="1"/>
    <col min="14090" max="14090" width="15.42578125" style="1" customWidth="1"/>
    <col min="14091" max="14091" width="14.28515625" style="1" customWidth="1"/>
    <col min="14092" max="14092" width="22.7109375" style="1" customWidth="1"/>
    <col min="14093" max="14093" width="13.85546875" style="1" customWidth="1"/>
    <col min="14094" max="14094" width="11" style="1" customWidth="1"/>
    <col min="14095" max="14095" width="11.28515625" style="1" customWidth="1"/>
    <col min="14096" max="14336" width="9.140625" style="1"/>
    <col min="14337" max="14337" width="4.7109375" style="1" customWidth="1"/>
    <col min="14338" max="14338" width="30.140625" style="1" customWidth="1"/>
    <col min="14339" max="14339" width="5.85546875" style="1" customWidth="1"/>
    <col min="14340" max="14340" width="6.85546875" style="1" customWidth="1"/>
    <col min="14341" max="14341" width="9.7109375" style="1" customWidth="1"/>
    <col min="14342" max="14343" width="9.85546875" style="1" customWidth="1"/>
    <col min="14344" max="14344" width="6" style="1" customWidth="1"/>
    <col min="14345" max="14345" width="13.140625" style="1" customWidth="1"/>
    <col min="14346" max="14346" width="15.42578125" style="1" customWidth="1"/>
    <col min="14347" max="14347" width="14.28515625" style="1" customWidth="1"/>
    <col min="14348" max="14348" width="22.7109375" style="1" customWidth="1"/>
    <col min="14349" max="14349" width="13.85546875" style="1" customWidth="1"/>
    <col min="14350" max="14350" width="11" style="1" customWidth="1"/>
    <col min="14351" max="14351" width="11.28515625" style="1" customWidth="1"/>
    <col min="14352" max="14592" width="9.140625" style="1"/>
    <col min="14593" max="14593" width="4.7109375" style="1" customWidth="1"/>
    <col min="14594" max="14594" width="30.140625" style="1" customWidth="1"/>
    <col min="14595" max="14595" width="5.85546875" style="1" customWidth="1"/>
    <col min="14596" max="14596" width="6.85546875" style="1" customWidth="1"/>
    <col min="14597" max="14597" width="9.7109375" style="1" customWidth="1"/>
    <col min="14598" max="14599" width="9.85546875" style="1" customWidth="1"/>
    <col min="14600" max="14600" width="6" style="1" customWidth="1"/>
    <col min="14601" max="14601" width="13.140625" style="1" customWidth="1"/>
    <col min="14602" max="14602" width="15.42578125" style="1" customWidth="1"/>
    <col min="14603" max="14603" width="14.28515625" style="1" customWidth="1"/>
    <col min="14604" max="14604" width="22.7109375" style="1" customWidth="1"/>
    <col min="14605" max="14605" width="13.85546875" style="1" customWidth="1"/>
    <col min="14606" max="14606" width="11" style="1" customWidth="1"/>
    <col min="14607" max="14607" width="11.28515625" style="1" customWidth="1"/>
    <col min="14608" max="14848" width="9.140625" style="1"/>
    <col min="14849" max="14849" width="4.7109375" style="1" customWidth="1"/>
    <col min="14850" max="14850" width="30.140625" style="1" customWidth="1"/>
    <col min="14851" max="14851" width="5.85546875" style="1" customWidth="1"/>
    <col min="14852" max="14852" width="6.85546875" style="1" customWidth="1"/>
    <col min="14853" max="14853" width="9.7109375" style="1" customWidth="1"/>
    <col min="14854" max="14855" width="9.85546875" style="1" customWidth="1"/>
    <col min="14856" max="14856" width="6" style="1" customWidth="1"/>
    <col min="14857" max="14857" width="13.140625" style="1" customWidth="1"/>
    <col min="14858" max="14858" width="15.42578125" style="1" customWidth="1"/>
    <col min="14859" max="14859" width="14.28515625" style="1" customWidth="1"/>
    <col min="14860" max="14860" width="22.7109375" style="1" customWidth="1"/>
    <col min="14861" max="14861" width="13.85546875" style="1" customWidth="1"/>
    <col min="14862" max="14862" width="11" style="1" customWidth="1"/>
    <col min="14863" max="14863" width="11.28515625" style="1" customWidth="1"/>
    <col min="14864" max="15104" width="9.140625" style="1"/>
    <col min="15105" max="15105" width="4.7109375" style="1" customWidth="1"/>
    <col min="15106" max="15106" width="30.140625" style="1" customWidth="1"/>
    <col min="15107" max="15107" width="5.85546875" style="1" customWidth="1"/>
    <col min="15108" max="15108" width="6.85546875" style="1" customWidth="1"/>
    <col min="15109" max="15109" width="9.7109375" style="1" customWidth="1"/>
    <col min="15110" max="15111" width="9.85546875" style="1" customWidth="1"/>
    <col min="15112" max="15112" width="6" style="1" customWidth="1"/>
    <col min="15113" max="15113" width="13.140625" style="1" customWidth="1"/>
    <col min="15114" max="15114" width="15.42578125" style="1" customWidth="1"/>
    <col min="15115" max="15115" width="14.28515625" style="1" customWidth="1"/>
    <col min="15116" max="15116" width="22.7109375" style="1" customWidth="1"/>
    <col min="15117" max="15117" width="13.85546875" style="1" customWidth="1"/>
    <col min="15118" max="15118" width="11" style="1" customWidth="1"/>
    <col min="15119" max="15119" width="11.28515625" style="1" customWidth="1"/>
    <col min="15120" max="15360" width="9.140625" style="1"/>
    <col min="15361" max="15361" width="4.7109375" style="1" customWidth="1"/>
    <col min="15362" max="15362" width="30.140625" style="1" customWidth="1"/>
    <col min="15363" max="15363" width="5.85546875" style="1" customWidth="1"/>
    <col min="15364" max="15364" width="6.85546875" style="1" customWidth="1"/>
    <col min="15365" max="15365" width="9.7109375" style="1" customWidth="1"/>
    <col min="15366" max="15367" width="9.85546875" style="1" customWidth="1"/>
    <col min="15368" max="15368" width="6" style="1" customWidth="1"/>
    <col min="15369" max="15369" width="13.140625" style="1" customWidth="1"/>
    <col min="15370" max="15370" width="15.42578125" style="1" customWidth="1"/>
    <col min="15371" max="15371" width="14.28515625" style="1" customWidth="1"/>
    <col min="15372" max="15372" width="22.7109375" style="1" customWidth="1"/>
    <col min="15373" max="15373" width="13.85546875" style="1" customWidth="1"/>
    <col min="15374" max="15374" width="11" style="1" customWidth="1"/>
    <col min="15375" max="15375" width="11.28515625" style="1" customWidth="1"/>
    <col min="15376" max="15616" width="9.140625" style="1"/>
    <col min="15617" max="15617" width="4.7109375" style="1" customWidth="1"/>
    <col min="15618" max="15618" width="30.140625" style="1" customWidth="1"/>
    <col min="15619" max="15619" width="5.85546875" style="1" customWidth="1"/>
    <col min="15620" max="15620" width="6.85546875" style="1" customWidth="1"/>
    <col min="15621" max="15621" width="9.7109375" style="1" customWidth="1"/>
    <col min="15622" max="15623" width="9.85546875" style="1" customWidth="1"/>
    <col min="15624" max="15624" width="6" style="1" customWidth="1"/>
    <col min="15625" max="15625" width="13.140625" style="1" customWidth="1"/>
    <col min="15626" max="15626" width="15.42578125" style="1" customWidth="1"/>
    <col min="15627" max="15627" width="14.28515625" style="1" customWidth="1"/>
    <col min="15628" max="15628" width="22.7109375" style="1" customWidth="1"/>
    <col min="15629" max="15629" width="13.85546875" style="1" customWidth="1"/>
    <col min="15630" max="15630" width="11" style="1" customWidth="1"/>
    <col min="15631" max="15631" width="11.28515625" style="1" customWidth="1"/>
    <col min="15632" max="15872" width="9.140625" style="1"/>
    <col min="15873" max="15873" width="4.7109375" style="1" customWidth="1"/>
    <col min="15874" max="15874" width="30.140625" style="1" customWidth="1"/>
    <col min="15875" max="15875" width="5.85546875" style="1" customWidth="1"/>
    <col min="15876" max="15876" width="6.85546875" style="1" customWidth="1"/>
    <col min="15877" max="15877" width="9.7109375" style="1" customWidth="1"/>
    <col min="15878" max="15879" width="9.85546875" style="1" customWidth="1"/>
    <col min="15880" max="15880" width="6" style="1" customWidth="1"/>
    <col min="15881" max="15881" width="13.140625" style="1" customWidth="1"/>
    <col min="15882" max="15882" width="15.42578125" style="1" customWidth="1"/>
    <col min="15883" max="15883" width="14.28515625" style="1" customWidth="1"/>
    <col min="15884" max="15884" width="22.7109375" style="1" customWidth="1"/>
    <col min="15885" max="15885" width="13.85546875" style="1" customWidth="1"/>
    <col min="15886" max="15886" width="11" style="1" customWidth="1"/>
    <col min="15887" max="15887" width="11.28515625" style="1" customWidth="1"/>
    <col min="15888" max="16128" width="9.140625" style="1"/>
    <col min="16129" max="16129" width="4.7109375" style="1" customWidth="1"/>
    <col min="16130" max="16130" width="30.140625" style="1" customWidth="1"/>
    <col min="16131" max="16131" width="5.85546875" style="1" customWidth="1"/>
    <col min="16132" max="16132" width="6.85546875" style="1" customWidth="1"/>
    <col min="16133" max="16133" width="9.7109375" style="1" customWidth="1"/>
    <col min="16134" max="16135" width="9.85546875" style="1" customWidth="1"/>
    <col min="16136" max="16136" width="6" style="1" customWidth="1"/>
    <col min="16137" max="16137" width="13.140625" style="1" customWidth="1"/>
    <col min="16138" max="16138" width="15.42578125" style="1" customWidth="1"/>
    <col min="16139" max="16139" width="14.28515625" style="1" customWidth="1"/>
    <col min="16140" max="16140" width="22.7109375" style="1" customWidth="1"/>
    <col min="16141" max="16141" width="13.85546875" style="1" customWidth="1"/>
    <col min="16142" max="16142" width="11" style="1" customWidth="1"/>
    <col min="16143" max="16143" width="11.28515625" style="1" customWidth="1"/>
    <col min="16144" max="16384" width="9.140625" style="1"/>
  </cols>
  <sheetData>
    <row r="1" spans="1:19" ht="15.75" x14ac:dyDescent="0.25">
      <c r="J1" s="2" t="s">
        <v>24</v>
      </c>
    </row>
    <row r="2" spans="1:19" ht="15.75" x14ac:dyDescent="0.25">
      <c r="J2" s="2"/>
      <c r="M2" s="65"/>
      <c r="N2" s="65"/>
      <c r="O2" s="65"/>
    </row>
    <row r="3" spans="1:19" ht="15.75" x14ac:dyDescent="0.2">
      <c r="A3" s="69" t="s">
        <v>30</v>
      </c>
      <c r="B3" s="69"/>
      <c r="C3" s="69"/>
      <c r="D3" s="69"/>
      <c r="E3" s="69"/>
      <c r="F3" s="69"/>
      <c r="G3" s="69"/>
      <c r="H3" s="69"/>
      <c r="I3" s="69"/>
      <c r="J3" s="69"/>
      <c r="K3" s="69"/>
      <c r="L3" s="69"/>
      <c r="M3" s="69"/>
      <c r="N3" s="69"/>
      <c r="O3" s="69"/>
    </row>
    <row r="4" spans="1:19" ht="15.75" x14ac:dyDescent="0.2">
      <c r="A4" s="22"/>
      <c r="B4" s="22"/>
      <c r="C4" s="22"/>
      <c r="D4" s="22"/>
      <c r="E4" s="22"/>
      <c r="F4" s="22"/>
      <c r="G4" s="22"/>
      <c r="H4" s="22"/>
      <c r="I4" s="22"/>
      <c r="J4" s="22"/>
      <c r="K4" s="22"/>
      <c r="L4" s="22"/>
      <c r="M4" s="22"/>
      <c r="N4" s="22"/>
      <c r="O4" s="22"/>
    </row>
    <row r="5" spans="1:19" ht="15.75" x14ac:dyDescent="0.2">
      <c r="A5" s="56" t="s">
        <v>21</v>
      </c>
      <c r="B5" s="57"/>
      <c r="C5" s="58" t="s">
        <v>18</v>
      </c>
      <c r="D5" s="59"/>
      <c r="E5" s="59"/>
      <c r="F5" s="59"/>
      <c r="G5" s="59"/>
      <c r="H5" s="59"/>
      <c r="I5" s="59"/>
      <c r="J5" s="59"/>
      <c r="K5" s="59"/>
      <c r="L5" s="59"/>
      <c r="M5" s="59"/>
      <c r="N5" s="59"/>
      <c r="O5" s="60"/>
    </row>
    <row r="6" spans="1:19" ht="15.75" x14ac:dyDescent="0.2">
      <c r="A6" s="56" t="s">
        <v>20</v>
      </c>
      <c r="B6" s="57"/>
      <c r="C6" s="66"/>
      <c r="D6" s="66"/>
      <c r="E6" s="66"/>
      <c r="F6" s="66"/>
      <c r="G6" s="66"/>
      <c r="H6" s="66"/>
      <c r="I6" s="66"/>
      <c r="J6" s="66"/>
      <c r="K6" s="66"/>
      <c r="L6" s="66"/>
      <c r="M6" s="66"/>
      <c r="N6" s="66"/>
      <c r="O6" s="57"/>
    </row>
    <row r="7" spans="1:19" x14ac:dyDescent="0.2">
      <c r="A7" s="70" t="s">
        <v>1</v>
      </c>
      <c r="B7" s="70" t="s">
        <v>19</v>
      </c>
      <c r="C7" s="72" t="s">
        <v>2</v>
      </c>
      <c r="D7" s="74" t="s">
        <v>0</v>
      </c>
      <c r="E7" s="76" t="s">
        <v>3</v>
      </c>
      <c r="F7" s="76"/>
      <c r="G7" s="76"/>
      <c r="H7" s="76"/>
      <c r="I7" s="67" t="s">
        <v>4</v>
      </c>
      <c r="J7" s="67"/>
      <c r="K7" s="67"/>
      <c r="L7" s="68" t="s">
        <v>5</v>
      </c>
      <c r="M7" s="68"/>
      <c r="N7" s="68"/>
      <c r="O7" s="68"/>
    </row>
    <row r="8" spans="1:19" ht="138.75" thickBot="1" x14ac:dyDescent="0.25">
      <c r="A8" s="71"/>
      <c r="B8" s="71"/>
      <c r="C8" s="73"/>
      <c r="D8" s="75"/>
      <c r="E8" s="23" t="s">
        <v>41</v>
      </c>
      <c r="F8" s="23" t="s">
        <v>42</v>
      </c>
      <c r="G8" s="23" t="s">
        <v>43</v>
      </c>
      <c r="H8" s="21" t="s">
        <v>6</v>
      </c>
      <c r="I8" s="19" t="s">
        <v>7</v>
      </c>
      <c r="J8" s="20" t="s">
        <v>8</v>
      </c>
      <c r="K8" s="20" t="s">
        <v>9</v>
      </c>
      <c r="L8" s="20" t="s">
        <v>10</v>
      </c>
      <c r="M8" s="21" t="s">
        <v>11</v>
      </c>
      <c r="N8" s="21" t="s">
        <v>12</v>
      </c>
      <c r="O8" s="21" t="s">
        <v>13</v>
      </c>
    </row>
    <row r="9" spans="1:19" ht="285.75" thickBot="1" x14ac:dyDescent="0.25">
      <c r="A9" s="25">
        <v>1</v>
      </c>
      <c r="B9" s="33" t="s">
        <v>31</v>
      </c>
      <c r="C9" s="25" t="s">
        <v>23</v>
      </c>
      <c r="D9" s="35">
        <v>14</v>
      </c>
      <c r="E9" s="32">
        <v>450</v>
      </c>
      <c r="F9" s="32">
        <v>420</v>
      </c>
      <c r="G9" s="32">
        <v>400</v>
      </c>
      <c r="H9" s="25">
        <v>3</v>
      </c>
      <c r="I9" s="27">
        <f t="shared" ref="I9:I33" si="0">AVERAGE(E9:G9)</f>
        <v>423.33333333333331</v>
      </c>
      <c r="J9" s="28">
        <f t="shared" ref="J9:J33" si="1">STDEV(E9:G9)</f>
        <v>25.16611478423583</v>
      </c>
      <c r="K9" s="29">
        <f t="shared" ref="K9:K33" si="2">J9/I9</f>
        <v>5.9447515238352358E-2</v>
      </c>
      <c r="L9" s="30">
        <f t="shared" ref="L9:L33" si="3">((D9/H9)*(SUM(E9:G9)))</f>
        <v>5926.666666666667</v>
      </c>
      <c r="M9" s="31">
        <f t="shared" ref="M9:M33" si="4">L9/D9</f>
        <v>423.33333333333337</v>
      </c>
      <c r="N9" s="26">
        <f t="shared" ref="N9:N33" si="5">ROUND(M9,2)</f>
        <v>423.33</v>
      </c>
      <c r="O9" s="26">
        <f t="shared" ref="O9:O25" si="6">N9*D9</f>
        <v>5926.62</v>
      </c>
      <c r="S9" s="39"/>
    </row>
    <row r="10" spans="1:19" ht="409.6" thickBot="1" x14ac:dyDescent="0.25">
      <c r="A10" s="25">
        <v>2</v>
      </c>
      <c r="B10" s="33" t="s">
        <v>32</v>
      </c>
      <c r="C10" s="25" t="s">
        <v>23</v>
      </c>
      <c r="D10" s="36">
        <v>17</v>
      </c>
      <c r="E10" s="32">
        <v>450</v>
      </c>
      <c r="F10" s="32">
        <v>420</v>
      </c>
      <c r="G10" s="32">
        <v>400</v>
      </c>
      <c r="H10" s="25">
        <v>3</v>
      </c>
      <c r="I10" s="27">
        <f t="shared" si="0"/>
        <v>423.33333333333331</v>
      </c>
      <c r="J10" s="28">
        <f t="shared" si="1"/>
        <v>25.16611478423583</v>
      </c>
      <c r="K10" s="29">
        <f t="shared" si="2"/>
        <v>5.9447515238352358E-2</v>
      </c>
      <c r="L10" s="30">
        <f t="shared" si="3"/>
        <v>7196.666666666667</v>
      </c>
      <c r="M10" s="31">
        <f t="shared" si="4"/>
        <v>423.33333333333337</v>
      </c>
      <c r="N10" s="26">
        <f t="shared" si="5"/>
        <v>423.33</v>
      </c>
      <c r="O10" s="26">
        <f t="shared" si="6"/>
        <v>7196.61</v>
      </c>
    </row>
    <row r="11" spans="1:19" ht="409.6" thickBot="1" x14ac:dyDescent="0.25">
      <c r="A11" s="25">
        <v>3</v>
      </c>
      <c r="B11" s="33" t="s">
        <v>45</v>
      </c>
      <c r="C11" s="25" t="s">
        <v>23</v>
      </c>
      <c r="D11" s="36">
        <v>1</v>
      </c>
      <c r="E11" s="32">
        <v>6900</v>
      </c>
      <c r="F11" s="32">
        <v>6500</v>
      </c>
      <c r="G11" s="32">
        <v>6000</v>
      </c>
      <c r="H11" s="25">
        <v>3</v>
      </c>
      <c r="I11" s="27">
        <f t="shared" si="0"/>
        <v>6466.666666666667</v>
      </c>
      <c r="J11" s="28">
        <f t="shared" si="1"/>
        <v>450.92497528228944</v>
      </c>
      <c r="K11" s="29">
        <f t="shared" si="2"/>
        <v>6.9730666280766407E-2</v>
      </c>
      <c r="L11" s="30">
        <f t="shared" si="3"/>
        <v>6466.6666666666661</v>
      </c>
      <c r="M11" s="31">
        <f t="shared" si="4"/>
        <v>6466.6666666666661</v>
      </c>
      <c r="N11" s="26">
        <f t="shared" si="5"/>
        <v>6466.67</v>
      </c>
      <c r="O11" s="26">
        <f t="shared" si="6"/>
        <v>6466.67</v>
      </c>
    </row>
    <row r="12" spans="1:19" ht="409.6" thickBot="1" x14ac:dyDescent="0.25">
      <c r="A12" s="44">
        <v>4</v>
      </c>
      <c r="B12" s="45" t="s">
        <v>33</v>
      </c>
      <c r="C12" s="44" t="s">
        <v>23</v>
      </c>
      <c r="D12" s="46">
        <v>3</v>
      </c>
      <c r="E12" s="47">
        <v>1000</v>
      </c>
      <c r="F12" s="47">
        <v>1000</v>
      </c>
      <c r="G12" s="47">
        <v>999</v>
      </c>
      <c r="H12" s="44">
        <v>3</v>
      </c>
      <c r="I12" s="48">
        <f t="shared" si="0"/>
        <v>999.66666666666663</v>
      </c>
      <c r="J12" s="49">
        <f t="shared" si="1"/>
        <v>0.57735026918962573</v>
      </c>
      <c r="K12" s="50">
        <f t="shared" si="2"/>
        <v>5.7754278345077605E-4</v>
      </c>
      <c r="L12" s="51">
        <f t="shared" si="3"/>
        <v>2999</v>
      </c>
      <c r="M12" s="52">
        <f t="shared" si="4"/>
        <v>999.66666666666663</v>
      </c>
      <c r="N12" s="53">
        <f t="shared" si="5"/>
        <v>999.67</v>
      </c>
      <c r="O12" s="53">
        <f t="shared" si="6"/>
        <v>2999.0099999999998</v>
      </c>
    </row>
    <row r="13" spans="1:19" ht="409.6" thickBot="1" x14ac:dyDescent="0.25">
      <c r="A13" s="25">
        <v>5</v>
      </c>
      <c r="B13" s="33" t="s">
        <v>46</v>
      </c>
      <c r="C13" s="25" t="s">
        <v>23</v>
      </c>
      <c r="D13" s="36">
        <v>2</v>
      </c>
      <c r="E13" s="32">
        <v>550</v>
      </c>
      <c r="F13" s="32">
        <v>550</v>
      </c>
      <c r="G13" s="32">
        <v>500</v>
      </c>
      <c r="H13" s="25">
        <v>3</v>
      </c>
      <c r="I13" s="27">
        <f t="shared" si="0"/>
        <v>533.33333333333337</v>
      </c>
      <c r="J13" s="28">
        <f t="shared" si="1"/>
        <v>28.867513459481287</v>
      </c>
      <c r="K13" s="29">
        <f t="shared" si="2"/>
        <v>5.4126587736527412E-2</v>
      </c>
      <c r="L13" s="30">
        <f t="shared" si="3"/>
        <v>1066.6666666666665</v>
      </c>
      <c r="M13" s="31">
        <f t="shared" si="4"/>
        <v>533.33333333333326</v>
      </c>
      <c r="N13" s="26">
        <f t="shared" si="5"/>
        <v>533.33000000000004</v>
      </c>
      <c r="O13" s="26">
        <f t="shared" si="6"/>
        <v>1066.6600000000001</v>
      </c>
    </row>
    <row r="14" spans="1:19" ht="165.75" thickBot="1" x14ac:dyDescent="0.25">
      <c r="A14" s="25">
        <v>6</v>
      </c>
      <c r="B14" s="33" t="s">
        <v>34</v>
      </c>
      <c r="C14" s="25" t="s">
        <v>44</v>
      </c>
      <c r="D14" s="36">
        <v>150</v>
      </c>
      <c r="E14" s="32">
        <v>87</v>
      </c>
      <c r="F14" s="32">
        <v>75</v>
      </c>
      <c r="G14" s="32">
        <v>70</v>
      </c>
      <c r="H14" s="25">
        <v>3</v>
      </c>
      <c r="I14" s="27">
        <f t="shared" si="0"/>
        <v>77.333333333333329</v>
      </c>
      <c r="J14" s="28">
        <f t="shared" si="1"/>
        <v>8.7368949480541058</v>
      </c>
      <c r="K14" s="29">
        <f t="shared" si="2"/>
        <v>0.11297708984552723</v>
      </c>
      <c r="L14" s="30">
        <f t="shared" si="3"/>
        <v>11600</v>
      </c>
      <c r="M14" s="31">
        <f t="shared" si="4"/>
        <v>77.333333333333329</v>
      </c>
      <c r="N14" s="26">
        <f t="shared" si="5"/>
        <v>77.33</v>
      </c>
      <c r="O14" s="26">
        <f t="shared" si="6"/>
        <v>11599.5</v>
      </c>
    </row>
    <row r="15" spans="1:19" s="14" customFormat="1" ht="75.75" thickBot="1" x14ac:dyDescent="0.3">
      <c r="A15" s="25">
        <v>7</v>
      </c>
      <c r="B15" s="33" t="s">
        <v>25</v>
      </c>
      <c r="C15" s="25" t="s">
        <v>23</v>
      </c>
      <c r="D15" s="36">
        <v>15</v>
      </c>
      <c r="E15" s="32">
        <v>166</v>
      </c>
      <c r="F15" s="32">
        <v>190</v>
      </c>
      <c r="G15" s="32">
        <v>160</v>
      </c>
      <c r="H15" s="25">
        <v>3</v>
      </c>
      <c r="I15" s="27">
        <f t="shared" si="0"/>
        <v>172</v>
      </c>
      <c r="J15" s="28">
        <f t="shared" si="1"/>
        <v>15.874507866387544</v>
      </c>
      <c r="K15" s="29">
        <f t="shared" si="2"/>
        <v>9.2293650385974091E-2</v>
      </c>
      <c r="L15" s="30">
        <f t="shared" si="3"/>
        <v>2580</v>
      </c>
      <c r="M15" s="31">
        <f t="shared" si="4"/>
        <v>172</v>
      </c>
      <c r="N15" s="26">
        <f t="shared" si="5"/>
        <v>172</v>
      </c>
      <c r="O15" s="26">
        <f t="shared" si="6"/>
        <v>2580</v>
      </c>
    </row>
    <row r="16" spans="1:19" s="15" customFormat="1" ht="75.75" thickBot="1" x14ac:dyDescent="0.3">
      <c r="A16" s="25">
        <v>8</v>
      </c>
      <c r="B16" s="33" t="s">
        <v>35</v>
      </c>
      <c r="C16" s="25" t="s">
        <v>23</v>
      </c>
      <c r="D16" s="36">
        <v>15</v>
      </c>
      <c r="E16" s="32">
        <v>155</v>
      </c>
      <c r="F16" s="32">
        <v>190</v>
      </c>
      <c r="G16" s="32">
        <v>150</v>
      </c>
      <c r="H16" s="25">
        <v>3</v>
      </c>
      <c r="I16" s="27">
        <f t="shared" si="0"/>
        <v>165</v>
      </c>
      <c r="J16" s="28">
        <f t="shared" si="1"/>
        <v>21.794494717703369</v>
      </c>
      <c r="K16" s="29">
        <f t="shared" si="2"/>
        <v>0.13208784677395982</v>
      </c>
      <c r="L16" s="30">
        <f t="shared" si="3"/>
        <v>2475</v>
      </c>
      <c r="M16" s="31">
        <f t="shared" si="4"/>
        <v>165</v>
      </c>
      <c r="N16" s="26">
        <f t="shared" si="5"/>
        <v>165</v>
      </c>
      <c r="O16" s="26">
        <f t="shared" si="6"/>
        <v>2475</v>
      </c>
    </row>
    <row r="17" spans="1:16" s="14" customFormat="1" ht="75.75" thickBot="1" x14ac:dyDescent="0.3">
      <c r="A17" s="25">
        <v>9</v>
      </c>
      <c r="B17" s="33" t="s">
        <v>36</v>
      </c>
      <c r="C17" s="25" t="s">
        <v>23</v>
      </c>
      <c r="D17" s="36">
        <v>15</v>
      </c>
      <c r="E17" s="32">
        <v>155</v>
      </c>
      <c r="F17" s="32">
        <v>190</v>
      </c>
      <c r="G17" s="32">
        <v>150</v>
      </c>
      <c r="H17" s="25">
        <v>3</v>
      </c>
      <c r="I17" s="27">
        <f t="shared" si="0"/>
        <v>165</v>
      </c>
      <c r="J17" s="28">
        <f t="shared" si="1"/>
        <v>21.794494717703369</v>
      </c>
      <c r="K17" s="29">
        <f t="shared" si="2"/>
        <v>0.13208784677395982</v>
      </c>
      <c r="L17" s="30">
        <f t="shared" si="3"/>
        <v>2475</v>
      </c>
      <c r="M17" s="31">
        <f t="shared" si="4"/>
        <v>165</v>
      </c>
      <c r="N17" s="26">
        <f t="shared" si="5"/>
        <v>165</v>
      </c>
      <c r="O17" s="26">
        <f t="shared" si="6"/>
        <v>2475</v>
      </c>
    </row>
    <row r="18" spans="1:16" s="14" customFormat="1" ht="75.75" thickBot="1" x14ac:dyDescent="0.3">
      <c r="A18" s="25">
        <v>10</v>
      </c>
      <c r="B18" s="33" t="s">
        <v>36</v>
      </c>
      <c r="C18" s="25" t="s">
        <v>23</v>
      </c>
      <c r="D18" s="36">
        <v>15</v>
      </c>
      <c r="E18" s="32">
        <v>145</v>
      </c>
      <c r="F18" s="32">
        <v>190</v>
      </c>
      <c r="G18" s="32">
        <v>140</v>
      </c>
      <c r="H18" s="25">
        <v>3</v>
      </c>
      <c r="I18" s="27">
        <f t="shared" si="0"/>
        <v>158.33333333333334</v>
      </c>
      <c r="J18" s="28">
        <f t="shared" si="1"/>
        <v>27.537852736430555</v>
      </c>
      <c r="K18" s="29">
        <f t="shared" si="2"/>
        <v>0.17392328044061403</v>
      </c>
      <c r="L18" s="30">
        <f t="shared" si="3"/>
        <v>2375</v>
      </c>
      <c r="M18" s="31">
        <f t="shared" si="4"/>
        <v>158.33333333333334</v>
      </c>
      <c r="N18" s="26">
        <f t="shared" si="5"/>
        <v>158.33000000000001</v>
      </c>
      <c r="O18" s="26">
        <f t="shared" si="6"/>
        <v>2374.9500000000003</v>
      </c>
      <c r="P18" s="17"/>
    </row>
    <row r="19" spans="1:16" ht="75.75" thickBot="1" x14ac:dyDescent="0.25">
      <c r="A19" s="25">
        <v>11</v>
      </c>
      <c r="B19" s="33" t="s">
        <v>37</v>
      </c>
      <c r="C19" s="25" t="s">
        <v>23</v>
      </c>
      <c r="D19" s="36">
        <v>15</v>
      </c>
      <c r="E19" s="32">
        <v>145</v>
      </c>
      <c r="F19" s="32">
        <v>190</v>
      </c>
      <c r="G19" s="32">
        <v>140</v>
      </c>
      <c r="H19" s="25">
        <v>3</v>
      </c>
      <c r="I19" s="27">
        <f t="shared" si="0"/>
        <v>158.33333333333334</v>
      </c>
      <c r="J19" s="28">
        <f t="shared" si="1"/>
        <v>27.537852736430555</v>
      </c>
      <c r="K19" s="29">
        <f t="shared" si="2"/>
        <v>0.17392328044061403</v>
      </c>
      <c r="L19" s="30">
        <f t="shared" si="3"/>
        <v>2375</v>
      </c>
      <c r="M19" s="31">
        <f t="shared" si="4"/>
        <v>158.33333333333334</v>
      </c>
      <c r="N19" s="26">
        <f t="shared" si="5"/>
        <v>158.33000000000001</v>
      </c>
      <c r="O19" s="26">
        <f t="shared" si="6"/>
        <v>2374.9500000000003</v>
      </c>
    </row>
    <row r="20" spans="1:16" s="16" customFormat="1" ht="75.75" thickBot="1" x14ac:dyDescent="0.3">
      <c r="A20" s="44">
        <v>12</v>
      </c>
      <c r="B20" s="45" t="s">
        <v>38</v>
      </c>
      <c r="C20" s="44" t="s">
        <v>23</v>
      </c>
      <c r="D20" s="46">
        <v>10</v>
      </c>
      <c r="E20" s="47">
        <v>125</v>
      </c>
      <c r="F20" s="47">
        <v>190</v>
      </c>
      <c r="G20" s="47">
        <v>122</v>
      </c>
      <c r="H20" s="44">
        <v>3</v>
      </c>
      <c r="I20" s="48">
        <f t="shared" si="0"/>
        <v>145.66666666666666</v>
      </c>
      <c r="J20" s="49">
        <f t="shared" si="1"/>
        <v>38.423083339749454</v>
      </c>
      <c r="K20" s="50">
        <f t="shared" si="2"/>
        <v>0.26377402750400086</v>
      </c>
      <c r="L20" s="51">
        <f t="shared" si="3"/>
        <v>1456.6666666666667</v>
      </c>
      <c r="M20" s="52">
        <f t="shared" si="4"/>
        <v>145.66666666666669</v>
      </c>
      <c r="N20" s="53">
        <f t="shared" si="5"/>
        <v>145.66999999999999</v>
      </c>
      <c r="O20" s="53">
        <f t="shared" si="6"/>
        <v>1456.6999999999998</v>
      </c>
    </row>
    <row r="21" spans="1:16" ht="75.75" thickBot="1" x14ac:dyDescent="0.25">
      <c r="A21" s="25">
        <v>13</v>
      </c>
      <c r="B21" s="37" t="s">
        <v>39</v>
      </c>
      <c r="C21" s="25" t="s">
        <v>23</v>
      </c>
      <c r="D21" s="38">
        <v>10</v>
      </c>
      <c r="E21" s="32">
        <v>125</v>
      </c>
      <c r="F21" s="32">
        <v>190</v>
      </c>
      <c r="G21" s="32">
        <v>122</v>
      </c>
      <c r="H21" s="25">
        <v>3</v>
      </c>
      <c r="I21" s="27">
        <f t="shared" si="0"/>
        <v>145.66666666666666</v>
      </c>
      <c r="J21" s="28">
        <f t="shared" si="1"/>
        <v>38.423083339749454</v>
      </c>
      <c r="K21" s="29">
        <f t="shared" si="2"/>
        <v>0.26377402750400086</v>
      </c>
      <c r="L21" s="30">
        <f t="shared" si="3"/>
        <v>1456.6666666666667</v>
      </c>
      <c r="M21" s="31">
        <f t="shared" si="4"/>
        <v>145.66666666666669</v>
      </c>
      <c r="N21" s="26">
        <f t="shared" si="5"/>
        <v>145.66999999999999</v>
      </c>
      <c r="O21" s="26">
        <f t="shared" si="6"/>
        <v>1456.6999999999998</v>
      </c>
    </row>
    <row r="22" spans="1:16" s="43" customFormat="1" ht="60.75" thickBot="1" x14ac:dyDescent="0.3">
      <c r="A22" s="25">
        <v>14</v>
      </c>
      <c r="B22" s="37" t="s">
        <v>47</v>
      </c>
      <c r="C22" s="25" t="s">
        <v>23</v>
      </c>
      <c r="D22" s="38">
        <v>2</v>
      </c>
      <c r="E22" s="32">
        <v>767</v>
      </c>
      <c r="F22" s="32">
        <v>745</v>
      </c>
      <c r="G22" s="32">
        <v>700</v>
      </c>
      <c r="H22" s="25">
        <v>3</v>
      </c>
      <c r="I22" s="27">
        <f t="shared" si="0"/>
        <v>737.33333333333337</v>
      </c>
      <c r="J22" s="28">
        <f t="shared" si="1"/>
        <v>34.151622704248375</v>
      </c>
      <c r="K22" s="29">
        <f t="shared" si="2"/>
        <v>4.6317752311367595E-2</v>
      </c>
      <c r="L22" s="30">
        <f t="shared" si="3"/>
        <v>1474.6666666666665</v>
      </c>
      <c r="M22" s="31">
        <f t="shared" si="4"/>
        <v>737.33333333333326</v>
      </c>
      <c r="N22" s="26">
        <f t="shared" si="5"/>
        <v>737.33</v>
      </c>
      <c r="O22" s="26">
        <f t="shared" si="6"/>
        <v>1474.66</v>
      </c>
    </row>
    <row r="23" spans="1:16" s="42" customFormat="1" ht="120.75" thickBot="1" x14ac:dyDescent="0.25">
      <c r="A23" s="25">
        <v>15</v>
      </c>
      <c r="B23" s="37" t="s">
        <v>40</v>
      </c>
      <c r="C23" s="25" t="s">
        <v>23</v>
      </c>
      <c r="D23" s="38">
        <v>3</v>
      </c>
      <c r="E23" s="32">
        <v>170</v>
      </c>
      <c r="F23" s="32">
        <v>190</v>
      </c>
      <c r="G23" s="32">
        <v>150</v>
      </c>
      <c r="H23" s="25">
        <v>3</v>
      </c>
      <c r="I23" s="27">
        <f t="shared" si="0"/>
        <v>170</v>
      </c>
      <c r="J23" s="28">
        <f t="shared" si="1"/>
        <v>20</v>
      </c>
      <c r="K23" s="29">
        <f t="shared" si="2"/>
        <v>0.11764705882352941</v>
      </c>
      <c r="L23" s="30">
        <f t="shared" si="3"/>
        <v>510</v>
      </c>
      <c r="M23" s="31">
        <f t="shared" si="4"/>
        <v>170</v>
      </c>
      <c r="N23" s="26">
        <f t="shared" si="5"/>
        <v>170</v>
      </c>
      <c r="O23" s="26">
        <f t="shared" si="6"/>
        <v>510</v>
      </c>
    </row>
    <row r="24" spans="1:16" s="42" customFormat="1" ht="120.75" thickBot="1" x14ac:dyDescent="0.25">
      <c r="A24" s="25">
        <v>16</v>
      </c>
      <c r="B24" s="37" t="s">
        <v>26</v>
      </c>
      <c r="C24" s="25" t="s">
        <v>23</v>
      </c>
      <c r="D24" s="38">
        <v>3</v>
      </c>
      <c r="E24" s="32">
        <v>170</v>
      </c>
      <c r="F24" s="32">
        <v>190</v>
      </c>
      <c r="G24" s="32">
        <v>180</v>
      </c>
      <c r="H24" s="25">
        <v>3</v>
      </c>
      <c r="I24" s="27">
        <f t="shared" si="0"/>
        <v>180</v>
      </c>
      <c r="J24" s="28">
        <f t="shared" si="1"/>
        <v>10</v>
      </c>
      <c r="K24" s="29">
        <f t="shared" si="2"/>
        <v>5.5555555555555552E-2</v>
      </c>
      <c r="L24" s="30">
        <f t="shared" si="3"/>
        <v>540</v>
      </c>
      <c r="M24" s="31">
        <f t="shared" si="4"/>
        <v>180</v>
      </c>
      <c r="N24" s="26">
        <f t="shared" si="5"/>
        <v>180</v>
      </c>
      <c r="O24" s="26">
        <f t="shared" si="6"/>
        <v>540</v>
      </c>
    </row>
    <row r="25" spans="1:16" ht="120.75" thickBot="1" x14ac:dyDescent="0.25">
      <c r="A25" s="25">
        <v>17</v>
      </c>
      <c r="B25" s="37" t="s">
        <v>27</v>
      </c>
      <c r="C25" s="25" t="s">
        <v>23</v>
      </c>
      <c r="D25" s="38">
        <v>3</v>
      </c>
      <c r="E25" s="32">
        <v>170</v>
      </c>
      <c r="F25" s="32">
        <v>190</v>
      </c>
      <c r="G25" s="32">
        <v>150</v>
      </c>
      <c r="H25" s="25">
        <v>3</v>
      </c>
      <c r="I25" s="27">
        <f t="shared" si="0"/>
        <v>170</v>
      </c>
      <c r="J25" s="28">
        <f t="shared" si="1"/>
        <v>20</v>
      </c>
      <c r="K25" s="29">
        <f t="shared" si="2"/>
        <v>0.11764705882352941</v>
      </c>
      <c r="L25" s="30">
        <f t="shared" si="3"/>
        <v>510</v>
      </c>
      <c r="M25" s="31">
        <f t="shared" si="4"/>
        <v>170</v>
      </c>
      <c r="N25" s="26">
        <f t="shared" si="5"/>
        <v>170</v>
      </c>
      <c r="O25" s="26">
        <f t="shared" si="6"/>
        <v>510</v>
      </c>
    </row>
    <row r="26" spans="1:16" s="42" customFormat="1" ht="120.75" thickBot="1" x14ac:dyDescent="0.25">
      <c r="A26" s="25">
        <v>18</v>
      </c>
      <c r="B26" s="37" t="s">
        <v>28</v>
      </c>
      <c r="C26" s="25" t="s">
        <v>23</v>
      </c>
      <c r="D26" s="41">
        <v>3</v>
      </c>
      <c r="E26" s="32">
        <v>170</v>
      </c>
      <c r="F26" s="32">
        <v>190</v>
      </c>
      <c r="G26" s="32">
        <v>190</v>
      </c>
      <c r="H26" s="25">
        <v>3</v>
      </c>
      <c r="I26" s="27">
        <f t="shared" ref="I26:I32" si="7">AVERAGE(E26:G26)</f>
        <v>183.33333333333334</v>
      </c>
      <c r="J26" s="28">
        <f t="shared" ref="J26:J32" si="8">STDEV(E26:G26)</f>
        <v>11.547005383792515</v>
      </c>
      <c r="K26" s="29">
        <f t="shared" ref="K26:K32" si="9">J26/I26</f>
        <v>6.2983665729777344E-2</v>
      </c>
      <c r="L26" s="30">
        <f t="shared" ref="L26:L32" si="10">((D26/H26)*(SUM(E26:G26)))</f>
        <v>550</v>
      </c>
      <c r="M26" s="31">
        <f t="shared" ref="M26:M32" si="11">L26/D26</f>
        <v>183.33333333333334</v>
      </c>
      <c r="N26" s="26">
        <f t="shared" ref="N26:N32" si="12">ROUND(M26,2)</f>
        <v>183.33</v>
      </c>
      <c r="O26" s="26">
        <f t="shared" ref="O26" si="13">N26*D26</f>
        <v>549.99</v>
      </c>
    </row>
    <row r="27" spans="1:16" s="42" customFormat="1" ht="120.75" thickBot="1" x14ac:dyDescent="0.25">
      <c r="A27" s="25">
        <v>19</v>
      </c>
      <c r="B27" s="37" t="s">
        <v>29</v>
      </c>
      <c r="C27" s="25" t="s">
        <v>23</v>
      </c>
      <c r="D27" s="41">
        <v>3</v>
      </c>
      <c r="E27" s="32">
        <v>170</v>
      </c>
      <c r="F27" s="32">
        <v>190</v>
      </c>
      <c r="G27" s="32">
        <v>180</v>
      </c>
      <c r="H27" s="25">
        <v>3</v>
      </c>
      <c r="I27" s="27">
        <f t="shared" si="7"/>
        <v>180</v>
      </c>
      <c r="J27" s="28">
        <f t="shared" si="8"/>
        <v>10</v>
      </c>
      <c r="K27" s="29">
        <f t="shared" si="9"/>
        <v>5.5555555555555552E-2</v>
      </c>
      <c r="L27" s="30">
        <f t="shared" si="10"/>
        <v>540</v>
      </c>
      <c r="M27" s="31">
        <f t="shared" si="11"/>
        <v>180</v>
      </c>
      <c r="N27" s="26">
        <f t="shared" si="12"/>
        <v>180</v>
      </c>
      <c r="O27" s="26">
        <f t="shared" ref="O27:O33" si="14">N27*D27</f>
        <v>540</v>
      </c>
    </row>
    <row r="28" spans="1:16" s="42" customFormat="1" ht="120.75" thickBot="1" x14ac:dyDescent="0.25">
      <c r="A28" s="25">
        <v>20</v>
      </c>
      <c r="B28" s="37" t="s">
        <v>29</v>
      </c>
      <c r="C28" s="25" t="s">
        <v>23</v>
      </c>
      <c r="D28" s="41">
        <v>3</v>
      </c>
      <c r="E28" s="32">
        <v>170</v>
      </c>
      <c r="F28" s="32">
        <v>190</v>
      </c>
      <c r="G28" s="32">
        <v>180</v>
      </c>
      <c r="H28" s="25">
        <v>3</v>
      </c>
      <c r="I28" s="27">
        <f t="shared" ref="I28" si="15">AVERAGE(E28:G28)</f>
        <v>180</v>
      </c>
      <c r="J28" s="28">
        <f t="shared" ref="J28" si="16">STDEV(E28:G28)</f>
        <v>10</v>
      </c>
      <c r="K28" s="29">
        <f t="shared" ref="K28" si="17">J28/I28</f>
        <v>5.5555555555555552E-2</v>
      </c>
      <c r="L28" s="30">
        <f t="shared" ref="L28" si="18">((D28/H28)*(SUM(E28:G28)))</f>
        <v>540</v>
      </c>
      <c r="M28" s="31">
        <f t="shared" ref="M28" si="19">L28/D28</f>
        <v>180</v>
      </c>
      <c r="N28" s="26">
        <f t="shared" ref="N28" si="20">ROUND(M28,2)</f>
        <v>180</v>
      </c>
      <c r="O28" s="26">
        <f t="shared" si="14"/>
        <v>540</v>
      </c>
    </row>
    <row r="29" spans="1:16" s="42" customFormat="1" ht="120.75" thickBot="1" x14ac:dyDescent="0.25">
      <c r="A29" s="25">
        <v>21</v>
      </c>
      <c r="B29" s="37" t="s">
        <v>29</v>
      </c>
      <c r="C29" s="25" t="s">
        <v>23</v>
      </c>
      <c r="D29" s="41">
        <v>3</v>
      </c>
      <c r="E29" s="32">
        <v>170</v>
      </c>
      <c r="F29" s="32">
        <v>190</v>
      </c>
      <c r="G29" s="32">
        <v>190</v>
      </c>
      <c r="H29" s="25">
        <v>3</v>
      </c>
      <c r="I29" s="27">
        <f t="shared" si="7"/>
        <v>183.33333333333334</v>
      </c>
      <c r="J29" s="28">
        <f t="shared" si="8"/>
        <v>11.547005383792515</v>
      </c>
      <c r="K29" s="29">
        <f t="shared" si="9"/>
        <v>6.2983665729777344E-2</v>
      </c>
      <c r="L29" s="30">
        <f t="shared" si="10"/>
        <v>550</v>
      </c>
      <c r="M29" s="31">
        <f t="shared" si="11"/>
        <v>183.33333333333334</v>
      </c>
      <c r="N29" s="26">
        <f t="shared" si="12"/>
        <v>183.33</v>
      </c>
      <c r="O29" s="26">
        <f t="shared" si="14"/>
        <v>549.99</v>
      </c>
    </row>
    <row r="30" spans="1:16" s="42" customFormat="1" ht="120.75" thickBot="1" x14ac:dyDescent="0.25">
      <c r="A30" s="25">
        <v>22</v>
      </c>
      <c r="B30" s="37" t="s">
        <v>29</v>
      </c>
      <c r="C30" s="25" t="s">
        <v>23</v>
      </c>
      <c r="D30" s="41">
        <v>5</v>
      </c>
      <c r="E30" s="32">
        <v>950</v>
      </c>
      <c r="F30" s="32">
        <v>990</v>
      </c>
      <c r="G30" s="32">
        <v>900</v>
      </c>
      <c r="H30" s="25">
        <v>3</v>
      </c>
      <c r="I30" s="27">
        <f t="shared" ref="I30" si="21">AVERAGE(E30:G30)</f>
        <v>946.66666666666663</v>
      </c>
      <c r="J30" s="28">
        <f t="shared" ref="J30" si="22">STDEV(E30:G30)</f>
        <v>45.09249752822894</v>
      </c>
      <c r="K30" s="29">
        <f t="shared" ref="K30" si="23">J30/I30</f>
        <v>4.7632919924185502E-2</v>
      </c>
      <c r="L30" s="30">
        <f t="shared" ref="L30" si="24">((D30/H30)*(SUM(E30:G30)))</f>
        <v>4733.3333333333339</v>
      </c>
      <c r="M30" s="31">
        <f t="shared" ref="M30" si="25">L30/D30</f>
        <v>946.66666666666674</v>
      </c>
      <c r="N30" s="26">
        <f t="shared" ref="N30" si="26">ROUND(M30,2)</f>
        <v>946.67</v>
      </c>
      <c r="O30" s="26">
        <f t="shared" si="14"/>
        <v>4733.3499999999995</v>
      </c>
    </row>
    <row r="31" spans="1:16" s="42" customFormat="1" ht="120.75" thickBot="1" x14ac:dyDescent="0.25">
      <c r="A31" s="25">
        <v>23</v>
      </c>
      <c r="B31" s="37" t="s">
        <v>29</v>
      </c>
      <c r="C31" s="25" t="s">
        <v>23</v>
      </c>
      <c r="D31" s="41">
        <v>5</v>
      </c>
      <c r="E31" s="32">
        <v>500</v>
      </c>
      <c r="F31" s="32">
        <v>500</v>
      </c>
      <c r="G31" s="32">
        <v>456</v>
      </c>
      <c r="H31" s="25">
        <v>3</v>
      </c>
      <c r="I31" s="27">
        <f t="shared" si="7"/>
        <v>485.33333333333331</v>
      </c>
      <c r="J31" s="28">
        <f t="shared" si="8"/>
        <v>25.40341184434353</v>
      </c>
      <c r="K31" s="29">
        <f t="shared" si="9"/>
        <v>5.2342194734224308E-2</v>
      </c>
      <c r="L31" s="30">
        <f t="shared" si="10"/>
        <v>2426.666666666667</v>
      </c>
      <c r="M31" s="31">
        <f t="shared" si="11"/>
        <v>485.33333333333337</v>
      </c>
      <c r="N31" s="26">
        <f t="shared" si="12"/>
        <v>485.33</v>
      </c>
      <c r="O31" s="26">
        <f t="shared" si="14"/>
        <v>2426.65</v>
      </c>
    </row>
    <row r="32" spans="1:16" s="42" customFormat="1" ht="120.75" thickBot="1" x14ac:dyDescent="0.25">
      <c r="A32" s="25">
        <v>24</v>
      </c>
      <c r="B32" s="37" t="s">
        <v>29</v>
      </c>
      <c r="C32" s="25" t="s">
        <v>23</v>
      </c>
      <c r="D32" s="41">
        <v>5</v>
      </c>
      <c r="E32" s="32">
        <v>1900</v>
      </c>
      <c r="F32" s="32">
        <v>1900</v>
      </c>
      <c r="G32" s="32">
        <v>1890</v>
      </c>
      <c r="H32" s="25">
        <v>3</v>
      </c>
      <c r="I32" s="27">
        <f t="shared" si="7"/>
        <v>1896.6666666666667</v>
      </c>
      <c r="J32" s="28">
        <f t="shared" si="8"/>
        <v>5.7735026918962573</v>
      </c>
      <c r="K32" s="29">
        <f t="shared" si="9"/>
        <v>3.0440260238468841E-3</v>
      </c>
      <c r="L32" s="30">
        <f t="shared" si="10"/>
        <v>9483.3333333333339</v>
      </c>
      <c r="M32" s="31">
        <f t="shared" si="11"/>
        <v>1896.6666666666667</v>
      </c>
      <c r="N32" s="26">
        <f t="shared" si="12"/>
        <v>1896.67</v>
      </c>
      <c r="O32" s="26">
        <f t="shared" si="14"/>
        <v>9483.35</v>
      </c>
    </row>
    <row r="33" spans="1:15" s="42" customFormat="1" ht="120.75" thickBot="1" x14ac:dyDescent="0.25">
      <c r="A33" s="25">
        <v>25</v>
      </c>
      <c r="B33" s="37" t="s">
        <v>29</v>
      </c>
      <c r="C33" s="25" t="s">
        <v>23</v>
      </c>
      <c r="D33" s="41">
        <v>5</v>
      </c>
      <c r="E33" s="32">
        <v>345</v>
      </c>
      <c r="F33" s="32">
        <v>325</v>
      </c>
      <c r="G33" s="32">
        <v>300</v>
      </c>
      <c r="H33" s="25">
        <v>3</v>
      </c>
      <c r="I33" s="27">
        <f t="shared" si="0"/>
        <v>323.33333333333331</v>
      </c>
      <c r="J33" s="28">
        <f t="shared" si="1"/>
        <v>22.54624876411447</v>
      </c>
      <c r="K33" s="29">
        <f t="shared" si="2"/>
        <v>6.9730666280766407E-2</v>
      </c>
      <c r="L33" s="30">
        <f t="shared" si="3"/>
        <v>1616.6666666666667</v>
      </c>
      <c r="M33" s="31">
        <f t="shared" si="4"/>
        <v>323.33333333333337</v>
      </c>
      <c r="N33" s="26">
        <f t="shared" si="5"/>
        <v>323.33</v>
      </c>
      <c r="O33" s="26">
        <f t="shared" si="14"/>
        <v>1616.6499999999999</v>
      </c>
    </row>
    <row r="34" spans="1:15" x14ac:dyDescent="0.2">
      <c r="A34" s="3"/>
      <c r="B34" s="40"/>
      <c r="C34" s="4"/>
      <c r="D34" s="4"/>
      <c r="E34" s="34"/>
      <c r="F34" s="5"/>
      <c r="G34" s="5"/>
      <c r="H34" s="6"/>
      <c r="I34" s="7"/>
      <c r="J34" s="8"/>
      <c r="K34" s="9"/>
      <c r="L34" s="10"/>
      <c r="M34" s="24"/>
      <c r="N34" s="10" t="s">
        <v>14</v>
      </c>
      <c r="O34" s="11">
        <f>SUM(O9+O10+O11+O12+O13+O14+O15+O16+O17+O18+O19+O20+O21+O22+O23+O24+O25+O26+O33+O32+O31+O30+O29+O28+O27)</f>
        <v>73923.009999999995</v>
      </c>
    </row>
    <row r="35" spans="1:15" ht="15.75" x14ac:dyDescent="0.2">
      <c r="A35" s="64" t="s">
        <v>15</v>
      </c>
      <c r="B35" s="64"/>
      <c r="C35" s="64"/>
      <c r="D35" s="64"/>
      <c r="E35" s="64"/>
      <c r="F35" s="64"/>
      <c r="G35" s="64"/>
      <c r="H35" s="64"/>
      <c r="I35" s="12">
        <f>O34</f>
        <v>73923.009999999995</v>
      </c>
      <c r="J35" s="13" t="s">
        <v>16</v>
      </c>
      <c r="K35" s="13"/>
      <c r="L35" s="13"/>
      <c r="M35" s="13"/>
      <c r="N35" s="13"/>
      <c r="O35" s="12"/>
    </row>
    <row r="36" spans="1:15" ht="12.75" customHeight="1" x14ac:dyDescent="0.2">
      <c r="A36" s="63" t="s">
        <v>22</v>
      </c>
      <c r="B36" s="63"/>
      <c r="C36" s="63"/>
      <c r="D36" s="63"/>
      <c r="E36" s="63"/>
      <c r="F36" s="63"/>
      <c r="G36" s="63"/>
      <c r="H36" s="63"/>
      <c r="I36" s="63"/>
      <c r="J36" s="63"/>
      <c r="K36" s="63"/>
      <c r="L36" s="63"/>
      <c r="M36" s="63"/>
      <c r="N36" s="63"/>
      <c r="O36" s="63"/>
    </row>
    <row r="37" spans="1:15" ht="12.75" customHeight="1" x14ac:dyDescent="0.2">
      <c r="A37" s="63" t="s">
        <v>17</v>
      </c>
      <c r="B37" s="63"/>
      <c r="C37" s="63"/>
      <c r="D37" s="63"/>
      <c r="E37" s="63"/>
      <c r="F37" s="63"/>
      <c r="G37" s="63"/>
      <c r="H37" s="63"/>
      <c r="I37" s="63"/>
      <c r="J37" s="63"/>
      <c r="K37" s="63"/>
      <c r="L37" s="63"/>
      <c r="M37" s="63"/>
      <c r="N37" s="63"/>
      <c r="O37" s="63"/>
    </row>
    <row r="38" spans="1:15" ht="15.75" x14ac:dyDescent="0.2">
      <c r="A38" s="62"/>
      <c r="B38" s="62"/>
      <c r="C38" s="54"/>
      <c r="D38" s="54"/>
      <c r="E38" s="54"/>
      <c r="F38" s="54"/>
      <c r="G38" s="54"/>
      <c r="H38" s="54"/>
      <c r="I38" s="54"/>
      <c r="J38" s="16"/>
      <c r="K38" s="16"/>
      <c r="L38" s="16"/>
      <c r="M38" s="16"/>
      <c r="N38" s="16"/>
      <c r="O38" s="16"/>
    </row>
    <row r="39" spans="1:15" ht="15.75" x14ac:dyDescent="0.2">
      <c r="A39" s="55"/>
      <c r="B39" s="55"/>
      <c r="C39" s="55"/>
      <c r="D39" s="55"/>
      <c r="E39" s="55"/>
      <c r="F39" s="55"/>
      <c r="G39" s="55"/>
      <c r="H39" s="55"/>
      <c r="I39" s="55"/>
      <c r="J39" s="55"/>
      <c r="K39" s="55"/>
      <c r="L39" s="55"/>
      <c r="M39" s="55"/>
      <c r="N39" s="55"/>
      <c r="O39" s="16"/>
    </row>
    <row r="40" spans="1:15" ht="15.75" x14ac:dyDescent="0.25">
      <c r="A40" s="61"/>
      <c r="B40" s="61"/>
      <c r="C40" s="2"/>
      <c r="D40" s="2"/>
      <c r="E40" s="2"/>
      <c r="F40" s="2"/>
      <c r="G40" s="2"/>
      <c r="H40" s="2"/>
      <c r="J40" s="61"/>
      <c r="K40" s="61"/>
    </row>
    <row r="41" spans="1:15" ht="15.75" x14ac:dyDescent="0.25">
      <c r="A41" s="54"/>
      <c r="B41" s="54"/>
      <c r="C41" s="54"/>
      <c r="D41" s="54"/>
      <c r="E41" s="54"/>
      <c r="F41" s="54"/>
      <c r="G41" s="54"/>
      <c r="H41" s="18"/>
      <c r="I41" s="16"/>
      <c r="J41" s="16"/>
      <c r="K41" s="16"/>
      <c r="L41" s="16"/>
      <c r="M41" s="16"/>
      <c r="N41" s="16"/>
      <c r="O41" s="16"/>
    </row>
  </sheetData>
  <mergeCells count="22">
    <mergeCell ref="M2:O2"/>
    <mergeCell ref="C6:O6"/>
    <mergeCell ref="I7:K7"/>
    <mergeCell ref="L7:O7"/>
    <mergeCell ref="A3:O3"/>
    <mergeCell ref="A7:A8"/>
    <mergeCell ref="B7:B8"/>
    <mergeCell ref="C7:C8"/>
    <mergeCell ref="D7:D8"/>
    <mergeCell ref="E7:H7"/>
    <mergeCell ref="A5:B5"/>
    <mergeCell ref="A41:G41"/>
    <mergeCell ref="C38:I38"/>
    <mergeCell ref="A39:N39"/>
    <mergeCell ref="A6:B6"/>
    <mergeCell ref="C5:O5"/>
    <mergeCell ref="A40:B40"/>
    <mergeCell ref="J40:K40"/>
    <mergeCell ref="A38:B38"/>
    <mergeCell ref="A37:O37"/>
    <mergeCell ref="A36:O36"/>
    <mergeCell ref="A35:H35"/>
  </mergeCells>
  <pageMargins left="0.70866141732283472" right="0.70866141732283472" top="0.74803149606299213" bottom="0.74803149606299213" header="0.31496062992125984" footer="0.31496062992125984"/>
  <pageSetup paperSize="9" scale="7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обосн</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2026-09-11T08:05:49Z</dcterms:modified>
</cp:coreProperties>
</file>