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a\Documents\Работа временные\Прямые договора\Клининг\Закупка в ЕАТ\НАЗ ФОК АВТО\"/>
    </mc:Choice>
  </mc:AlternateContent>
  <xr:revisionPtr revIDLastSave="0" documentId="13_ncr:1_{BA90018A-EF25-4A8E-9CD6-A5C0687F3B0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Отчет" sheetId="1" r:id="rId1"/>
    <sheet name="Расчет цены" sheetId="2" r:id="rId2"/>
  </sheets>
  <definedNames>
    <definedName name="_xlnm.Print_Area" localSheetId="1">'Расчет цены'!$A$1:$M$14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2" l="1"/>
  <c r="N7" i="2"/>
  <c r="K8" i="2"/>
  <c r="L8" i="2" s="1"/>
  <c r="H8" i="2"/>
  <c r="M8" i="2" s="1"/>
  <c r="N9" i="2" l="1"/>
  <c r="I8" i="2"/>
  <c r="J8" i="2" s="1"/>
  <c r="K7" i="2"/>
  <c r="L7" i="2" s="1"/>
  <c r="H7" i="2"/>
  <c r="M7" i="2" s="1"/>
  <c r="M9" i="2" l="1"/>
  <c r="I7" i="2"/>
  <c r="J7" i="2" s="1"/>
  <c r="I11" i="2"/>
  <c r="C4" i="1" l="1"/>
</calcChain>
</file>

<file path=xl/sharedStrings.xml><?xml version="1.0" encoding="utf-8"?>
<sst xmlns="http://schemas.openxmlformats.org/spreadsheetml/2006/main" count="44" uniqueCount="41">
  <si>
    <t>№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</si>
  <si>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</si>
  <si>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</si>
  <si>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</si>
  <si>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</si>
  <si>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</si>
  <si>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</si>
  <si>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Однородность совокупности значений выявленных цен, используемых в расчете Н(М)ЦК, ЦКЕП</t>
  </si>
  <si>
    <t>Заказчик:</t>
  </si>
  <si>
    <t>дата</t>
  </si>
  <si>
    <t xml:space="preserve">Отчет № ___ о невозможности (нецелесообразности) использования иных способов определения поставщика (подрядчика, исполнителя), обоснование цены контракта и иных существенных условий исполнения контракта при осуществлении закупки у единственного поставщика (подрядчика, исполнителя) для обеспечения государственных (муниципальных) нужд
</t>
  </si>
  <si>
    <t>Отчет составил:</t>
  </si>
  <si>
    <t>Реквизиты контракта, предмет</t>
  </si>
  <si>
    <t>Основания размещения заказа у единственного   поставщика (обоснование невозможности   или нецелесообразности использования иных способов определения поставщика, (подрядчика, исполнителя))</t>
  </si>
  <si>
    <t>Обоснование иных существенных условий контракта</t>
  </si>
  <si>
    <t>В связи с тем, что закупка осуществляется в рамках государственного оборонного заказа, выставляется требование о российском происхождении товара.   В связи с необходимостью осуществить закупку в сжатые сроки период поставки товара установлен с 20.01.2014г.  по 25.01.2014г.</t>
  </si>
  <si>
    <t>яйцо куриное пищевое столовое первой категории, выработанное и  промаркированное  в соответствии с требованиями ГОСТ Р 52121-2003, российского происхождения, сроком годности (хранения) не менее 20 суток с момента получения товара  при температуре хранения от 0 ˚С до 20˚С в количестве 26000 шт.</t>
  </si>
  <si>
    <t>Обоснование цены контракта (руб.) (расчет цены см. Приложение 1)</t>
  </si>
  <si>
    <t>______________________________________________
(наименование казенного/бюджетного учреждения)
адрес: _____________________________________,
телефон: _______________, факс: _____________,
адрес электронной почты: ____________________</t>
  </si>
  <si>
    <t>Закупка осуществляется в соответствии с п.4 ч.1 ст.93 Федерального закона от 05.04.2013 N 44-ФЗ "О контрактной системе в сфере закупок товаров, работ, услуг для обеспечения государственных и муниципальных нужд" в связи с возникновением у Заказчика необходимости в сжатые сроки осуществить закупку продуктов питания для обеспечения нормального функционирования учреждений ________, осуществляющих исполнение наказаний. Объем закупки обеспечивает потребность учреждений на период, необходимый для проведения конкурентных способов осуществления закупок.</t>
  </si>
  <si>
    <t>фио</t>
  </si>
  <si>
    <t>ИТОГО</t>
  </si>
  <si>
    <t xml:space="preserve">Расчет начальной (максимальной) цены контракта </t>
  </si>
  <si>
    <t>Н(М)ЦК контракта с учетом округления цены за единицу, по среднему значению (руб.)</t>
  </si>
  <si>
    <t>Наименование услуги</t>
  </si>
  <si>
    <t>Н(М)ЦК, определяемая методом сопоставимых рыночных цен             (анализа рынка)*</t>
  </si>
  <si>
    <t xml:space="preserve">
Исполнитель №1 
</t>
  </si>
  <si>
    <t xml:space="preserve">
Исполнитель №2 
 </t>
  </si>
  <si>
    <t xml:space="preserve">
Исполнитель №3 
</t>
  </si>
  <si>
    <t>Н(М)ЦК контракта с учетом округления цены за единицу, поминимальному значению (руб.)</t>
  </si>
  <si>
    <t xml:space="preserve">Начальная (максимальная) цена контракта установлена по минимальному значению в размере </t>
  </si>
  <si>
    <t>рублей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</si>
  <si>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</rPr>
      <t xml:space="preserve">         (не должен превышать 33%)</t>
    </r>
  </si>
  <si>
    <r>
      <rPr>
        <b/>
        <sz val="14"/>
        <color indexed="8"/>
        <rFont val="Times New Roman"/>
        <family val="1"/>
      </rPr>
      <t>Р</t>
    </r>
    <r>
      <rPr>
        <b/>
        <sz val="10"/>
        <color rgb="FF000000"/>
        <rFont val="Times New Roman"/>
        <family val="1"/>
        <charset val="204"/>
      </rPr>
      <t>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</si>
  <si>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Комплексная уборка</t>
  </si>
  <si>
    <t>Комплексная уборка мест общего пользования в выходные и праздничные дни.</t>
  </si>
  <si>
    <t>м²</t>
  </si>
  <si>
    <t xml:space="preserve"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помещений. </t>
  </si>
  <si>
    <t>Оказание услуг по комплексному обслуживанию зданий и помещений на объектах МИД России, включающему в себя: санитарно-гигиеническое содержание зданий и помещений, в том числе:</t>
  </si>
  <si>
    <t>Начальник службы содержание помещений</t>
  </si>
  <si>
    <t>Н.М. Танюшкин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</si>
</sst>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indexed="8"/>
      <name val="Times New Roman"/>
      <family val="1"/>
    </font>
    <font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4"/>
      <color indexed="8"/>
      <name val="Times New Roman"/>
      <family val="1"/>
      <charset val="204"/>
    </font>
    <font>
      <b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8" fillId="0" borderId="2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vertical="center"/>
      <protection locked="0"/>
    </xf>
    <xf numFmtId="2" fontId="9" fillId="0" borderId="1" xfId="0" applyNumberFormat="1" applyFont="1" applyBorder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 applyProtection="1">
      <alignment vertical="center"/>
      <protection locked="0"/>
    </xf>
    <xf numFmtId="0" fontId="13" fillId="0" borderId="0" xfId="0" applyFont="1"/>
    <xf numFmtId="0" fontId="15" fillId="0" borderId="0" xfId="0" applyFont="1"/>
    <xf numFmtId="0" fontId="14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3" borderId="1" xfId="0" applyFont="1" applyFill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/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vertical="center"/>
      <protection locked="0"/>
    </xf>
    <xf numFmtId="0" fontId="20" fillId="0" borderId="1" xfId="0" applyFont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center" wrapText="1"/>
    </xf>
    <xf numFmtId="0" fontId="13" fillId="0" borderId="7" xfId="0" applyFont="1" applyBorder="1"/>
    <xf numFmtId="2" fontId="4" fillId="0" borderId="0" xfId="0" applyNumberFormat="1" applyFont="1"/>
    <xf numFmtId="0" fontId="22" fillId="0" borderId="0" xfId="0" applyFont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3" fillId="0" borderId="0" xfId="0" applyFont="1" applyAlignment="1" applyProtection="1">
      <alignment horizontal="right" vertical="top" wrapText="1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right"/>
    </xf>
    <xf numFmtId="0" fontId="18" fillId="0" borderId="1" xfId="0" applyFont="1" applyBorder="1" applyAlignment="1">
      <alignment horizontal="right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1005168</xdr:colOff>
      <xdr:row>4</xdr:row>
      <xdr:rowOff>1458489</xdr:rowOff>
    </xdr:from>
    <xdr:to>
      <xdr:col>9</xdr:col>
      <xdr:colOff>907677</xdr:colOff>
      <xdr:row>4</xdr:row>
      <xdr:rowOff>1810914</xdr:rowOff>
    </xdr:to>
    <xdr:pic>
      <xdr:nvPicPr>
        <xdr:cNvPr id="2089" name="Picture 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6727" y="2724754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968103</xdr:colOff>
      <xdr:row>4</xdr:row>
      <xdr:rowOff>1136405</xdr:rowOff>
    </xdr:from>
    <xdr:to>
      <xdr:col>8</xdr:col>
      <xdr:colOff>926081</xdr:colOff>
      <xdr:row>4</xdr:row>
      <xdr:rowOff>1574555</xdr:rowOff>
    </xdr:to>
    <xdr:pic>
      <xdr:nvPicPr>
        <xdr:cNvPr id="2090" name="Picture 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67515" y="240267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26213</xdr:colOff>
      <xdr:row>4</xdr:row>
      <xdr:rowOff>1619300</xdr:rowOff>
    </xdr:from>
    <xdr:to>
      <xdr:col>10</xdr:col>
      <xdr:colOff>1509067</xdr:colOff>
      <xdr:row>4</xdr:row>
      <xdr:rowOff>1980757</xdr:rowOff>
    </xdr:to>
    <xdr:pic>
      <xdr:nvPicPr>
        <xdr:cNvPr id="2091" name="Picture 5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15944" y="3099338"/>
          <a:ext cx="1482854" cy="361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266700</xdr:colOff>
      <xdr:row>4</xdr:row>
      <xdr:rowOff>1400175</xdr:rowOff>
    </xdr:from>
    <xdr:to>
      <xdr:col>10</xdr:col>
      <xdr:colOff>419100</xdr:colOff>
      <xdr:row>4</xdr:row>
      <xdr:rowOff>1628775</xdr:rowOff>
    </xdr:to>
    <xdr:pic>
      <xdr:nvPicPr>
        <xdr:cNvPr id="2092" name="Picture 6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848975" y="38100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2"/>
  <sheetViews>
    <sheetView topLeftCell="A7" zoomScale="91" zoomScaleNormal="91" workbookViewId="0">
      <selection activeCell="A6" sqref="A6"/>
    </sheetView>
  </sheetViews>
  <sheetFormatPr defaultRowHeight="12.75" x14ac:dyDescent="0.2"/>
  <cols>
    <col min="1" max="1" width="45" style="2" customWidth="1"/>
    <col min="2" max="2" width="41.140625" style="2" customWidth="1"/>
    <col min="3" max="3" width="18.140625" style="2" customWidth="1"/>
    <col min="4" max="4" width="33.85546875" style="2" customWidth="1"/>
    <col min="5" max="10" width="28.5703125" style="2" customWidth="1"/>
    <col min="11" max="16384" width="9.140625" style="2"/>
  </cols>
  <sheetData>
    <row r="1" spans="1:4" ht="68.25" customHeight="1" x14ac:dyDescent="0.2">
      <c r="C1" s="55" t="s">
        <v>18</v>
      </c>
      <c r="D1" s="55"/>
    </row>
    <row r="2" spans="1:4" ht="72" customHeight="1" x14ac:dyDescent="0.2">
      <c r="A2" s="56" t="s">
        <v>10</v>
      </c>
      <c r="B2" s="56"/>
      <c r="C2" s="56"/>
      <c r="D2" s="56"/>
    </row>
    <row r="3" spans="1:4" ht="159" customHeight="1" x14ac:dyDescent="0.2">
      <c r="A3" s="3" t="s">
        <v>12</v>
      </c>
      <c r="B3" s="3" t="s">
        <v>13</v>
      </c>
      <c r="C3" s="3" t="s">
        <v>17</v>
      </c>
      <c r="D3" s="3" t="s">
        <v>14</v>
      </c>
    </row>
    <row r="4" spans="1:4" s="1" customFormat="1" ht="165" customHeight="1" x14ac:dyDescent="0.25">
      <c r="A4" s="10" t="s">
        <v>16</v>
      </c>
      <c r="B4" s="10" t="s">
        <v>19</v>
      </c>
      <c r="C4" s="13" t="e">
        <f>'Расчет цены'!#REF!</f>
        <v>#REF!</v>
      </c>
      <c r="D4" s="10" t="s">
        <v>15</v>
      </c>
    </row>
    <row r="5" spans="1:4" ht="15.75" customHeight="1" x14ac:dyDescent="0.25">
      <c r="A5" s="9" t="s">
        <v>11</v>
      </c>
    </row>
    <row r="6" spans="1:4" s="4" customFormat="1" ht="48.75" customHeight="1" x14ac:dyDescent="0.25">
      <c r="A6" s="6"/>
      <c r="C6" s="12"/>
      <c r="D6" s="11" t="s">
        <v>20</v>
      </c>
    </row>
    <row r="7" spans="1:4" s="4" customFormat="1" ht="18.75" customHeight="1" x14ac:dyDescent="0.25">
      <c r="A7" s="6"/>
      <c r="C7" s="7"/>
      <c r="D7" s="7"/>
    </row>
    <row r="8" spans="1:4" s="4" customFormat="1" ht="11.25" customHeight="1" x14ac:dyDescent="0.25">
      <c r="A8" s="6"/>
      <c r="C8" s="7"/>
      <c r="D8" s="8" t="s">
        <v>9</v>
      </c>
    </row>
    <row r="9" spans="1:4" ht="19.5" customHeight="1" x14ac:dyDescent="0.25">
      <c r="A9" s="9" t="s">
        <v>8</v>
      </c>
      <c r="C9" s="5"/>
    </row>
    <row r="10" spans="1:4" s="4" customFormat="1" ht="48" customHeight="1" x14ac:dyDescent="0.25">
      <c r="A10" s="6"/>
      <c r="C10" s="12"/>
      <c r="D10" s="11" t="s">
        <v>20</v>
      </c>
    </row>
    <row r="11" spans="1:4" ht="16.5" customHeight="1" x14ac:dyDescent="0.2"/>
    <row r="12" spans="1:4" x14ac:dyDescent="0.2">
      <c r="D12" s="8" t="s">
        <v>9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16"/>
  <sheetViews>
    <sheetView tabSelected="1" zoomScale="85" zoomScaleNormal="85" zoomScaleSheetLayoutView="100" workbookViewId="0">
      <selection activeCell="P7" sqref="P7"/>
    </sheetView>
  </sheetViews>
  <sheetFormatPr defaultRowHeight="12.75" x14ac:dyDescent="0.2"/>
  <cols>
    <col min="1" max="1" width="6.7109375" style="2" customWidth="1"/>
    <col min="2" max="2" width="40.140625" style="2" customWidth="1"/>
    <col min="3" max="3" width="9.5703125" style="2" customWidth="1"/>
    <col min="4" max="4" width="12" style="2" customWidth="1"/>
    <col min="5" max="7" width="13.71093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2.7109375" style="2" customWidth="1"/>
    <col min="12" max="12" width="25" style="2" customWidth="1"/>
    <col min="13" max="13" width="22.85546875" style="2" customWidth="1"/>
    <col min="14" max="14" width="23.140625" style="2" customWidth="1"/>
    <col min="15" max="15" width="9.140625" style="2"/>
    <col min="16" max="17" width="14" style="2" customWidth="1"/>
    <col min="18" max="16384" width="9.140625" style="2"/>
  </cols>
  <sheetData>
    <row r="1" spans="1:17" s="14" customFormat="1" ht="15" customHeight="1" x14ac:dyDescent="0.3">
      <c r="A1" s="47" t="s">
        <v>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6"/>
    </row>
    <row r="2" spans="1:17" s="14" customFormat="1" ht="78.75" customHeight="1" x14ac:dyDescent="0.3">
      <c r="A2" s="53" t="s">
        <v>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38"/>
    </row>
    <row r="3" spans="1:17" ht="6" customHeight="1" x14ac:dyDescent="0.3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17"/>
    </row>
    <row r="4" spans="1:17" ht="67.5" customHeight="1" x14ac:dyDescent="0.2">
      <c r="A4" s="51" t="s">
        <v>0</v>
      </c>
      <c r="B4" s="51" t="s">
        <v>24</v>
      </c>
      <c r="C4" s="51" t="s">
        <v>1</v>
      </c>
      <c r="D4" s="51" t="s">
        <v>2</v>
      </c>
      <c r="E4" s="51" t="s">
        <v>3</v>
      </c>
      <c r="F4" s="51"/>
      <c r="G4" s="51"/>
      <c r="H4" s="52" t="s">
        <v>7</v>
      </c>
      <c r="I4" s="52"/>
      <c r="J4" s="52"/>
      <c r="K4" s="41" t="s">
        <v>25</v>
      </c>
      <c r="L4" s="42"/>
      <c r="M4" s="42"/>
      <c r="N4" s="43"/>
    </row>
    <row r="5" spans="1:17" ht="159" customHeight="1" x14ac:dyDescent="0.2">
      <c r="A5" s="51"/>
      <c r="B5" s="51"/>
      <c r="C5" s="51"/>
      <c r="D5" s="51"/>
      <c r="E5" s="18" t="s">
        <v>26</v>
      </c>
      <c r="F5" s="18" t="s">
        <v>27</v>
      </c>
      <c r="G5" s="18" t="s">
        <v>28</v>
      </c>
      <c r="H5" s="18" t="s">
        <v>5</v>
      </c>
      <c r="I5" s="18" t="s">
        <v>4</v>
      </c>
      <c r="J5" s="18" t="s">
        <v>32</v>
      </c>
      <c r="K5" s="19" t="s">
        <v>33</v>
      </c>
      <c r="L5" s="20" t="s">
        <v>6</v>
      </c>
      <c r="M5" s="36" t="s">
        <v>23</v>
      </c>
      <c r="N5" s="21" t="s">
        <v>29</v>
      </c>
    </row>
    <row r="6" spans="1:17" ht="33" customHeight="1" x14ac:dyDescent="0.2">
      <c r="A6" s="41" t="s">
        <v>38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</row>
    <row r="7" spans="1:17" ht="108.75" customHeight="1" x14ac:dyDescent="0.2">
      <c r="A7" s="22">
        <v>1</v>
      </c>
      <c r="B7" s="23" t="s">
        <v>34</v>
      </c>
      <c r="C7" s="24" t="s">
        <v>36</v>
      </c>
      <c r="D7" s="22">
        <v>202653</v>
      </c>
      <c r="E7" s="25">
        <v>2.7</v>
      </c>
      <c r="F7" s="25">
        <v>2.2999999999999998</v>
      </c>
      <c r="G7" s="26">
        <v>2.6</v>
      </c>
      <c r="H7" s="25">
        <f>ROUND((E7+F7+G7)/3,2)</f>
        <v>2.5299999999999998</v>
      </c>
      <c r="I7" s="27">
        <f t="shared" ref="I7:I8" si="0">SQRT(((SUM((POWER(G7-H7,2)),(POWER(F7-H7,2)),(POWER(E7-H7,2)))/(COLUMNS(E7:G7)-1))))</f>
        <v>0.20820662813657034</v>
      </c>
      <c r="J7" s="28">
        <f t="shared" ref="J7:J8" si="1">I7/H7*100</f>
        <v>8.2295109935403303</v>
      </c>
      <c r="K7" s="29">
        <f t="shared" ref="K7:K8" si="2">((D7/3)*(SUM(E7:G7)))</f>
        <v>513387.6</v>
      </c>
      <c r="L7" s="29">
        <f>K7/D7</f>
        <v>2.5333333333333332</v>
      </c>
      <c r="M7" s="30">
        <f>H7*D7</f>
        <v>512712.08999999997</v>
      </c>
      <c r="N7" s="31">
        <f>ROUND(F7*D7,2)</f>
        <v>466101.9</v>
      </c>
      <c r="P7" s="39"/>
      <c r="Q7" s="39"/>
    </row>
    <row r="8" spans="1:17" ht="56.25" customHeight="1" x14ac:dyDescent="0.2">
      <c r="A8" s="22">
        <v>2</v>
      </c>
      <c r="B8" s="23" t="s">
        <v>35</v>
      </c>
      <c r="C8" s="24" t="s">
        <v>36</v>
      </c>
      <c r="D8" s="22">
        <v>8133.6</v>
      </c>
      <c r="E8" s="25">
        <v>2.8</v>
      </c>
      <c r="F8" s="25">
        <v>2.4</v>
      </c>
      <c r="G8" s="26">
        <v>2.7</v>
      </c>
      <c r="H8" s="25">
        <f t="shared" ref="H8" si="3">ROUND((E8+F8+G8)/3,2)</f>
        <v>2.63</v>
      </c>
      <c r="I8" s="27">
        <f t="shared" si="0"/>
        <v>0.20820662813657015</v>
      </c>
      <c r="J8" s="28">
        <f t="shared" si="1"/>
        <v>7.9166018302878394</v>
      </c>
      <c r="K8" s="29">
        <f t="shared" si="2"/>
        <v>21418.48</v>
      </c>
      <c r="L8" s="29">
        <f t="shared" ref="L8" si="4">K8/D8</f>
        <v>2.6333333333333333</v>
      </c>
      <c r="M8" s="30">
        <f t="shared" ref="M8" si="5">H8*D8</f>
        <v>21391.367999999999</v>
      </c>
      <c r="N8" s="31">
        <f t="shared" ref="N8" si="6">ROUND(F8*D8,2)</f>
        <v>19520.64</v>
      </c>
      <c r="P8" s="39"/>
      <c r="Q8" s="39"/>
    </row>
    <row r="9" spans="1:17" ht="15" customHeight="1" x14ac:dyDescent="0.3">
      <c r="A9" s="48" t="s">
        <v>21</v>
      </c>
      <c r="B9" s="48"/>
      <c r="C9" s="48"/>
      <c r="D9" s="48"/>
      <c r="E9" s="48"/>
      <c r="F9" s="48"/>
      <c r="G9" s="48"/>
      <c r="H9" s="49"/>
      <c r="I9" s="49"/>
      <c r="J9" s="49"/>
      <c r="K9" s="48"/>
      <c r="L9" s="48"/>
      <c r="M9" s="28">
        <f>SUM(M7:M8)</f>
        <v>534103.45799999998</v>
      </c>
      <c r="N9" s="37">
        <f>SUM(N7:N8)</f>
        <v>485622.54000000004</v>
      </c>
      <c r="P9" s="39"/>
      <c r="Q9" s="39"/>
    </row>
    <row r="10" spans="1:17" ht="18.75" x14ac:dyDescent="0.3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7" ht="18.75" x14ac:dyDescent="0.3">
      <c r="A11" s="17"/>
      <c r="B11" s="40" t="s">
        <v>30</v>
      </c>
      <c r="C11" s="40"/>
      <c r="D11" s="40"/>
      <c r="E11" s="40"/>
      <c r="F11" s="40"/>
      <c r="G11" s="40"/>
      <c r="H11" s="40"/>
      <c r="I11" s="32">
        <f>N9</f>
        <v>485622.54000000004</v>
      </c>
      <c r="J11" s="16" t="s">
        <v>31</v>
      </c>
      <c r="K11" s="16"/>
      <c r="L11" s="17"/>
      <c r="M11" s="17"/>
      <c r="N11" s="17"/>
    </row>
    <row r="12" spans="1:17" s="14" customFormat="1" ht="44.25" customHeight="1" x14ac:dyDescent="0.3">
      <c r="A12" s="44"/>
      <c r="B12" s="44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7" s="14" customFormat="1" ht="20.100000000000001" customHeight="1" x14ac:dyDescent="0.3">
      <c r="A13" s="33"/>
      <c r="B13" s="33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7" s="15" customFormat="1" ht="20.100000000000001" customHeight="1" x14ac:dyDescent="0.3">
      <c r="A14" s="45" t="s">
        <v>39</v>
      </c>
      <c r="B14" s="45"/>
      <c r="C14" s="45"/>
      <c r="D14" s="45"/>
      <c r="E14" s="45"/>
      <c r="F14" s="45"/>
      <c r="G14" s="34"/>
      <c r="H14" s="46" t="s">
        <v>40</v>
      </c>
      <c r="I14" s="46"/>
      <c r="J14" s="46"/>
      <c r="K14" s="35"/>
      <c r="L14" s="35"/>
      <c r="M14" s="35"/>
      <c r="N14" s="35"/>
    </row>
    <row r="15" spans="1:17" ht="18.75" x14ac:dyDescent="0.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7" ht="18.75" x14ac:dyDescent="0.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</sheetData>
  <mergeCells count="16">
    <mergeCell ref="A1:M1"/>
    <mergeCell ref="A9:L9"/>
    <mergeCell ref="A3:M3"/>
    <mergeCell ref="A4:A5"/>
    <mergeCell ref="B4:B5"/>
    <mergeCell ref="C4:C5"/>
    <mergeCell ref="D4:D5"/>
    <mergeCell ref="E4:G4"/>
    <mergeCell ref="H4:J4"/>
    <mergeCell ref="A2:M2"/>
    <mergeCell ref="B11:H11"/>
    <mergeCell ref="K4:N4"/>
    <mergeCell ref="A12:B12"/>
    <mergeCell ref="A14:F14"/>
    <mergeCell ref="H14:J14"/>
    <mergeCell ref="A6:N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Отчет</vt:lpstr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Марина Худякова</cp:lastModifiedBy>
  <cp:lastPrinted>2026-08-27T08:56:47Z</cp:lastPrinted>
  <dcterms:created xsi:type="dcterms:W3CDTF">2014-01-15T18:15:09Z</dcterms:created>
  <dcterms:modified xsi:type="dcterms:W3CDTF">2026-08-27T12:57:29Z</dcterms:modified>
</cp:coreProperties>
</file>