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E14" i="1"/>
  <c r="E15" i="1"/>
  <c r="E16" i="1"/>
  <c r="E17" i="1"/>
  <c r="E13" i="1"/>
  <c r="E12" i="1"/>
  <c r="G12" i="1" l="1"/>
  <c r="I12" i="1"/>
  <c r="K12" i="1"/>
  <c r="L12" i="1"/>
  <c r="M12" i="1"/>
  <c r="G13" i="1"/>
  <c r="I13" i="1"/>
  <c r="K13" i="1"/>
  <c r="L13" i="1"/>
  <c r="N13" i="1" s="1"/>
  <c r="O13" i="1" s="1"/>
  <c r="M13" i="1"/>
  <c r="N12" i="1" l="1"/>
  <c r="O12" i="1" s="1"/>
  <c r="M14" i="1"/>
  <c r="M15" i="1"/>
  <c r="M16" i="1"/>
  <c r="M17" i="1"/>
  <c r="L14" i="1"/>
  <c r="L15" i="1"/>
  <c r="L16" i="1"/>
  <c r="L17" i="1"/>
  <c r="K14" i="1"/>
  <c r="K15" i="1"/>
  <c r="K16" i="1"/>
  <c r="K17" i="1"/>
  <c r="I14" i="1"/>
  <c r="I15" i="1"/>
  <c r="I16" i="1"/>
  <c r="I17" i="1"/>
  <c r="G14" i="1"/>
  <c r="G15" i="1"/>
  <c r="G16" i="1"/>
  <c r="G17" i="1"/>
  <c r="N16" i="1" l="1"/>
  <c r="O16" i="1" s="1"/>
  <c r="N15" i="1"/>
  <c r="O15" i="1" s="1"/>
  <c r="N17" i="1"/>
  <c r="O17" i="1" s="1"/>
  <c r="N14" i="1"/>
  <c r="O14" i="1" s="1"/>
  <c r="E18" i="1" l="1"/>
  <c r="G18" i="1"/>
  <c r="I18" i="1"/>
  <c r="K18" i="1"/>
</calcChain>
</file>

<file path=xl/sharedStrings.xml><?xml version="1.0" encoding="utf-8"?>
<sst xmlns="http://schemas.openxmlformats.org/spreadsheetml/2006/main" count="50" uniqueCount="38">
  <si>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</si>
  <si>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</si>
  <si>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</si>
  <si>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</si>
  <si>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</si>
  <si>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</si>
  <si>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</si>
  <si>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</si>
  <si>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</si>
  <si>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</si>
  <si>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</si>
  <si>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</si>
  <si>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</si>
  <si>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</si>
  <si>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</si>
  <si>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</si>
  <si>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</si>
  <si>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</si>
  <si>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</si>
  <si>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</si>
  <si>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</si>
  <si>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</si>
  <si>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</t>
  </si>
  <si>
    <t>Направлены запросы о предоставлении ценовой информации поставщикам, информация о которых содержится в ГИСП.</t>
  </si>
  <si>
    <t>Осуществлен поиск ценовой информации в реестре  заключенных заказчиками, размещенном на официальном сайте единой информационной системы в сфере закупок (далее - реестр контрактов, ЕИС), информации об исполненных контрактах на поставку товара с условиями, схожими с потребностями заказчика.</t>
  </si>
  <si>
    <t>Произведен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поставку товара с условиями, схожими с потребностями заказчика).</t>
  </si>
  <si>
    <t>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</si>
  <si>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штука</t>
  </si>
  <si>
    <t>Проездные документы по маршруту:
Тюмень – Владивосток 
(Эконом-класс с возможностью возврата и замены)</t>
  </si>
  <si>
    <t>Проездные документы по маршруту:
Владивосток – Тюмень
(Эконом-класс с возможностью возврата и замены)</t>
  </si>
  <si>
    <t>Проездные документы по маршруту:
Комсомольск на Амуре – Владивосток (Купе, нижнее спальное место, с возможностью возврата и замены)</t>
  </si>
  <si>
    <t>Проездные документы по маршруту:
Москва – Владивосток
(Эконом-класс с возможностью возврата и замены)</t>
  </si>
  <si>
    <t>Проездные документы по маршруту:
Владивосток – Москва
(Эконом-класс с возможностью возврата и замены)</t>
  </si>
  <si>
    <t>Проездные документы по маршруту:
Владивосток – Комсомольск-на-Амуре (Купе, нижнее спальное место, с возможностью возврата и замены)</t>
  </si>
  <si>
    <t>КП от 16.07.2026  вх. № 4011-с;</t>
  </si>
  <si>
    <t>КП от 16.07.2026  вх. № 4012-с;</t>
  </si>
  <si>
    <t>КП от 16.07.2026  вх. № 4010-с.</t>
  </si>
  <si>
    <t>КП от 16.07.2026  вх. № 4009-с.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</si>
</sst>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shrinkToFit="1"/>
    </xf>
    <xf numFmtId="0" fontId="1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14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4" fontId="2" fillId="0" borderId="4" xfId="0" applyNumberFormat="1" applyFont="1" applyFill="1" applyBorder="1" applyAlignment="1">
      <alignment horizontal="left" wrapText="1"/>
    </xf>
    <xf numFmtId="4" fontId="2" fillId="0" borderId="5" xfId="0" applyNumberFormat="1" applyFont="1" applyFill="1" applyBorder="1" applyAlignment="1">
      <alignment horizontal="left" wrapText="1"/>
    </xf>
    <xf numFmtId="0" fontId="2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shrinkToFit="1"/>
      <protection locked="0" hidden="1"/>
    </xf>
    <xf numFmtId="0" fontId="1" fillId="0" borderId="1" xfId="0" applyFont="1" applyFill="1" applyBorder="1" applyAlignment="1" applyProtection="1">
      <alignment horizontal="center" vertical="center" shrinkToFit="1"/>
      <protection locked="0"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10" zoomScaleNormal="100" workbookViewId="0">
      <selection activeCell="H20" sqref="H20"/>
    </sheetView>
  </sheetViews>
  <sheetFormatPr defaultRowHeight="15" x14ac:dyDescent="0.25"/>
  <cols>
    <col min="1" max="1" width="30" customWidth="1"/>
    <col min="2" max="2" width="8.42578125" customWidth="1"/>
    <col min="3" max="3" width="6.28515625" customWidth="1"/>
    <col min="4" max="4" width="9.85546875" customWidth="1"/>
    <col min="5" max="5" width="10.140625" customWidth="1"/>
    <col min="6" max="6" width="11.140625" customWidth="1"/>
    <col min="7" max="7" width="10.7109375" customWidth="1"/>
    <col min="8" max="8" width="11.7109375" customWidth="1"/>
    <col min="9" max="9" width="14.28515625" customWidth="1"/>
    <col min="10" max="10" width="12.28515625" customWidth="1"/>
    <col min="11" max="11" width="10" customWidth="1"/>
  </cols>
  <sheetData>
    <row r="1" spans="1:16" ht="22.5" customHeight="1" x14ac:dyDescent="0.2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22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6" ht="43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8.75" customHeight="1" x14ac:dyDescent="0.25">
      <c r="A4" s="22" t="s">
        <v>22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6" ht="18" customHeight="1" x14ac:dyDescent="0.25">
      <c r="A5" s="23" t="s">
        <v>23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6" ht="27.75" customHeight="1" x14ac:dyDescent="0.25">
      <c r="A6" s="23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6" ht="43.5" customHeight="1" x14ac:dyDescent="0.25">
      <c r="A7" s="23" t="s">
        <v>25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6" ht="22.5" customHeight="1" x14ac:dyDescent="0.25">
      <c r="A8" s="23" t="s">
        <v>26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6" ht="22.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6" ht="15" customHeight="1" x14ac:dyDescent="0.25">
      <c r="A10" s="18" t="s">
        <v>0</v>
      </c>
      <c r="B10" s="20" t="s">
        <v>21</v>
      </c>
      <c r="C10" s="21"/>
      <c r="D10" s="7" t="s">
        <v>3</v>
      </c>
      <c r="E10" s="18" t="s">
        <v>5</v>
      </c>
      <c r="F10" s="7" t="s">
        <v>6</v>
      </c>
      <c r="G10" s="18" t="s">
        <v>5</v>
      </c>
      <c r="H10" s="7" t="s">
        <v>7</v>
      </c>
      <c r="I10" s="18" t="s">
        <v>5</v>
      </c>
      <c r="J10" s="7" t="s">
        <v>17</v>
      </c>
      <c r="K10" s="18" t="s">
        <v>5</v>
      </c>
      <c r="L10" s="14" t="s">
        <v>13</v>
      </c>
      <c r="M10" s="16" t="s">
        <v>14</v>
      </c>
      <c r="N10" s="16" t="s">
        <v>15</v>
      </c>
      <c r="O10" s="16" t="s">
        <v>16</v>
      </c>
      <c r="P10" s="11"/>
    </row>
    <row r="11" spans="1:16" ht="21" customHeight="1" x14ac:dyDescent="0.25">
      <c r="A11" s="29"/>
      <c r="B11" s="7" t="s">
        <v>1</v>
      </c>
      <c r="C11" s="7" t="s">
        <v>2</v>
      </c>
      <c r="D11" s="7" t="s">
        <v>4</v>
      </c>
      <c r="E11" s="19"/>
      <c r="F11" s="7" t="s">
        <v>4</v>
      </c>
      <c r="G11" s="19"/>
      <c r="H11" s="7" t="s">
        <v>4</v>
      </c>
      <c r="I11" s="19"/>
      <c r="J11" s="7" t="s">
        <v>4</v>
      </c>
      <c r="K11" s="19"/>
      <c r="L11" s="15"/>
      <c r="M11" s="17"/>
      <c r="N11" s="17"/>
      <c r="O11" s="17"/>
      <c r="P11" s="11"/>
    </row>
    <row r="12" spans="1:16" ht="53.25" customHeight="1" x14ac:dyDescent="0.25">
      <c r="A12" s="30" t="s">
        <v>31</v>
      </c>
      <c r="B12" s="32" t="s">
        <v>27</v>
      </c>
      <c r="C12" s="33">
        <v>2</v>
      </c>
      <c r="D12" s="34">
        <v>44980</v>
      </c>
      <c r="E12" s="3">
        <f>C12*D12</f>
        <v>89960</v>
      </c>
      <c r="F12" s="3">
        <v>36990</v>
      </c>
      <c r="G12" s="3">
        <f>F12*C12</f>
        <v>73980</v>
      </c>
      <c r="H12" s="34">
        <v>34900</v>
      </c>
      <c r="I12" s="35">
        <f>H12*C12</f>
        <v>69800</v>
      </c>
      <c r="J12" s="35">
        <v>33616</v>
      </c>
      <c r="K12" s="3">
        <f>J12*C12</f>
        <v>67232</v>
      </c>
      <c r="L12" s="36">
        <f>AVERAGE(D12,F12,H12,J12)</f>
        <v>37621.5</v>
      </c>
      <c r="M12" s="37">
        <f>COUNTA(D12,F12,H12,J12)</f>
        <v>4</v>
      </c>
      <c r="N12" s="36">
        <f>SQRT(IF(D12&gt;0,POWER(D12-L12,2),0)+IF(F12&gt;0,POWER(F12-L12,2),0)+IF(H12&gt;0,POWER(H12-L12,2),0)+IF(J12&gt;0,POWER(J12-L12,2),0))/(M12-1)</f>
        <v>2943.8619193161899</v>
      </c>
      <c r="O12" s="36">
        <f>N12/L12*100</f>
        <v>7.8249456276761693</v>
      </c>
    </row>
    <row r="13" spans="1:16" ht="48" customHeight="1" x14ac:dyDescent="0.25">
      <c r="A13" s="30" t="s">
        <v>32</v>
      </c>
      <c r="B13" s="32" t="s">
        <v>27</v>
      </c>
      <c r="C13" s="33">
        <v>2</v>
      </c>
      <c r="D13" s="35">
        <v>44980</v>
      </c>
      <c r="E13" s="3">
        <f>C13*D13</f>
        <v>89960</v>
      </c>
      <c r="F13" s="3">
        <v>36990</v>
      </c>
      <c r="G13" s="3">
        <f t="shared" ref="G13:G17" si="0">F13*C13</f>
        <v>73980</v>
      </c>
      <c r="H13" s="35">
        <v>34900</v>
      </c>
      <c r="I13" s="35">
        <f t="shared" ref="I13:I17" si="1">H13*C13</f>
        <v>69800</v>
      </c>
      <c r="J13" s="35">
        <v>33616</v>
      </c>
      <c r="K13" s="3">
        <f t="shared" ref="K13:K17" si="2">J13*C13</f>
        <v>67232</v>
      </c>
      <c r="L13" s="36">
        <f t="shared" ref="L13:L17" si="3">AVERAGE(D13,F13,H13,J13)</f>
        <v>37621.5</v>
      </c>
      <c r="M13" s="37">
        <f t="shared" ref="M13:M17" si="4">COUNTA(D13,F13,H13,J13)</f>
        <v>4</v>
      </c>
      <c r="N13" s="36">
        <f t="shared" ref="N13:N17" si="5">SQRT(IF(D13&gt;0,POWER(D13-L13,2),0)+IF(F13&gt;0,POWER(F13-L13,2),0)+IF(H13&gt;0,POWER(H13-L13,2),0)+IF(J13&gt;0,POWER(J13-L13,2),0))/(M13-1)</f>
        <v>2943.8619193161899</v>
      </c>
      <c r="O13" s="36">
        <f t="shared" ref="O13:O17" si="6">N13/L13*100</f>
        <v>7.8249456276761693</v>
      </c>
    </row>
    <row r="14" spans="1:16" ht="43.5" customHeight="1" x14ac:dyDescent="0.25">
      <c r="A14" s="30" t="s">
        <v>28</v>
      </c>
      <c r="B14" s="32" t="s">
        <v>27</v>
      </c>
      <c r="C14" s="33">
        <v>1</v>
      </c>
      <c r="D14" s="35">
        <v>59000</v>
      </c>
      <c r="E14" s="3">
        <f t="shared" ref="E14:E17" si="7">C14*D14</f>
        <v>59000</v>
      </c>
      <c r="F14" s="3">
        <v>58760</v>
      </c>
      <c r="G14" s="3">
        <f t="shared" si="0"/>
        <v>58760</v>
      </c>
      <c r="H14" s="35">
        <v>58760</v>
      </c>
      <c r="I14" s="35">
        <f t="shared" si="1"/>
        <v>58760</v>
      </c>
      <c r="J14" s="35">
        <v>57613</v>
      </c>
      <c r="K14" s="3">
        <f t="shared" si="2"/>
        <v>57613</v>
      </c>
      <c r="L14" s="36">
        <f t="shared" si="3"/>
        <v>58533.25</v>
      </c>
      <c r="M14" s="37">
        <f t="shared" si="4"/>
        <v>4</v>
      </c>
      <c r="N14" s="36">
        <f t="shared" si="5"/>
        <v>360.17692411739353</v>
      </c>
      <c r="O14" s="36">
        <f t="shared" si="6"/>
        <v>0.61533730677417287</v>
      </c>
    </row>
    <row r="15" spans="1:16" ht="45" customHeight="1" x14ac:dyDescent="0.25">
      <c r="A15" s="30" t="s">
        <v>29</v>
      </c>
      <c r="B15" s="32" t="s">
        <v>27</v>
      </c>
      <c r="C15" s="33">
        <v>1</v>
      </c>
      <c r="D15" s="35">
        <v>73000</v>
      </c>
      <c r="E15" s="3">
        <f t="shared" si="7"/>
        <v>73000</v>
      </c>
      <c r="F15" s="3">
        <v>70356</v>
      </c>
      <c r="G15" s="3">
        <f t="shared" si="0"/>
        <v>70356</v>
      </c>
      <c r="H15" s="35">
        <v>70356</v>
      </c>
      <c r="I15" s="35">
        <f t="shared" si="1"/>
        <v>70356</v>
      </c>
      <c r="J15" s="35">
        <v>69893</v>
      </c>
      <c r="K15" s="3">
        <f t="shared" si="2"/>
        <v>69893</v>
      </c>
      <c r="L15" s="36">
        <f t="shared" si="3"/>
        <v>70901.25</v>
      </c>
      <c r="M15" s="37">
        <f t="shared" si="4"/>
        <v>4</v>
      </c>
      <c r="N15" s="36">
        <f t="shared" si="5"/>
        <v>817.5787253972685</v>
      </c>
      <c r="O15" s="36">
        <f t="shared" si="6"/>
        <v>1.1531231471903083</v>
      </c>
    </row>
    <row r="16" spans="1:16" ht="54" customHeight="1" x14ac:dyDescent="0.25">
      <c r="A16" s="30" t="s">
        <v>30</v>
      </c>
      <c r="B16" s="32" t="s">
        <v>27</v>
      </c>
      <c r="C16" s="33">
        <v>1</v>
      </c>
      <c r="D16" s="35">
        <v>8900</v>
      </c>
      <c r="E16" s="3">
        <f t="shared" si="7"/>
        <v>8900</v>
      </c>
      <c r="F16" s="3">
        <v>8964</v>
      </c>
      <c r="G16" s="3">
        <f t="shared" si="0"/>
        <v>8964</v>
      </c>
      <c r="H16" s="35">
        <v>8764</v>
      </c>
      <c r="I16" s="35">
        <f t="shared" si="1"/>
        <v>8764</v>
      </c>
      <c r="J16" s="35">
        <v>8764</v>
      </c>
      <c r="K16" s="3">
        <f t="shared" si="2"/>
        <v>8764</v>
      </c>
      <c r="L16" s="36">
        <f t="shared" si="3"/>
        <v>8848</v>
      </c>
      <c r="M16" s="37">
        <f t="shared" si="4"/>
        <v>4</v>
      </c>
      <c r="N16" s="36">
        <f t="shared" si="5"/>
        <v>57.996168455817461</v>
      </c>
      <c r="O16" s="36">
        <f t="shared" si="6"/>
        <v>0.655472066634465</v>
      </c>
    </row>
    <row r="17" spans="1:15" ht="49.5" customHeight="1" x14ac:dyDescent="0.25">
      <c r="A17" s="31" t="s">
        <v>33</v>
      </c>
      <c r="B17" s="32" t="s">
        <v>27</v>
      </c>
      <c r="C17" s="33">
        <v>1</v>
      </c>
      <c r="D17" s="35">
        <v>9700</v>
      </c>
      <c r="E17" s="3">
        <f t="shared" si="7"/>
        <v>9700</v>
      </c>
      <c r="F17" s="3">
        <v>9795</v>
      </c>
      <c r="G17" s="3">
        <f t="shared" si="0"/>
        <v>9795</v>
      </c>
      <c r="H17" s="35">
        <v>9595</v>
      </c>
      <c r="I17" s="35">
        <f t="shared" si="1"/>
        <v>9595</v>
      </c>
      <c r="J17" s="35">
        <v>9595</v>
      </c>
      <c r="K17" s="3">
        <f t="shared" si="2"/>
        <v>9595</v>
      </c>
      <c r="L17" s="36">
        <f t="shared" si="3"/>
        <v>9671.25</v>
      </c>
      <c r="M17" s="37">
        <f t="shared" si="4"/>
        <v>4</v>
      </c>
      <c r="N17" s="36">
        <f t="shared" si="5"/>
        <v>55.546527044151617</v>
      </c>
      <c r="O17" s="36">
        <f t="shared" si="6"/>
        <v>0.57434692562131695</v>
      </c>
    </row>
    <row r="18" spans="1:15" x14ac:dyDescent="0.25">
      <c r="A18" s="2" t="s">
        <v>8</v>
      </c>
      <c r="B18" s="2"/>
      <c r="C18" s="2"/>
      <c r="D18" s="3"/>
      <c r="E18" s="3">
        <f>SUM(E12:E17)</f>
        <v>330520</v>
      </c>
      <c r="F18" s="3"/>
      <c r="G18" s="3">
        <f>SUM(G12:G17)</f>
        <v>295835</v>
      </c>
      <c r="H18" s="3"/>
      <c r="I18" s="3">
        <f>SUM(I12:I17)</f>
        <v>287075</v>
      </c>
      <c r="J18" s="3"/>
      <c r="K18" s="3">
        <f>SUM(K12:K17)</f>
        <v>280329</v>
      </c>
      <c r="L18" s="4"/>
      <c r="M18" s="5"/>
      <c r="N18" s="4"/>
      <c r="O18" s="4"/>
    </row>
    <row r="19" spans="1:15" ht="22.5" customHeight="1" x14ac:dyDescent="0.25">
      <c r="A19" s="24" t="s">
        <v>18</v>
      </c>
      <c r="B19" s="25"/>
      <c r="C19" s="25"/>
      <c r="D19" s="25"/>
      <c r="E19" s="25"/>
      <c r="F19" s="25"/>
      <c r="G19" s="25"/>
      <c r="H19" s="27">
        <f>K18</f>
        <v>280329</v>
      </c>
      <c r="I19" s="28"/>
      <c r="J19" s="28"/>
      <c r="K19" s="28"/>
      <c r="L19" s="28"/>
      <c r="M19" s="28"/>
      <c r="N19" s="28"/>
      <c r="O19" s="28"/>
    </row>
    <row r="21" spans="1:15" x14ac:dyDescent="0.25">
      <c r="A21" s="1" t="s">
        <v>12</v>
      </c>
    </row>
    <row r="22" spans="1:15" x14ac:dyDescent="0.25">
      <c r="A22" s="6" t="s">
        <v>9</v>
      </c>
      <c r="B22" s="26" t="s">
        <v>35</v>
      </c>
      <c r="C22" s="26"/>
      <c r="D22" s="26"/>
      <c r="E22" s="26"/>
    </row>
    <row r="23" spans="1:15" x14ac:dyDescent="0.25">
      <c r="A23" s="6" t="s">
        <v>10</v>
      </c>
      <c r="B23" s="26" t="s">
        <v>34</v>
      </c>
      <c r="C23" s="26"/>
      <c r="D23" s="26"/>
      <c r="E23" s="26"/>
    </row>
    <row r="24" spans="1:15" x14ac:dyDescent="0.25">
      <c r="A24" s="6" t="s">
        <v>11</v>
      </c>
      <c r="B24" s="26" t="s">
        <v>36</v>
      </c>
      <c r="C24" s="26"/>
      <c r="D24" s="26"/>
      <c r="E24" s="26"/>
    </row>
    <row r="25" spans="1:15" x14ac:dyDescent="0.25">
      <c r="A25" s="6" t="s">
        <v>11</v>
      </c>
      <c r="B25" s="26" t="s">
        <v>37</v>
      </c>
      <c r="C25" s="26"/>
      <c r="D25" s="26"/>
      <c r="E25" s="26"/>
    </row>
    <row r="26" spans="1:15" x14ac:dyDescent="0.25">
      <c r="A26" s="6" t="s">
        <v>20</v>
      </c>
      <c r="B26" s="9">
        <v>46219</v>
      </c>
      <c r="C26" s="8"/>
      <c r="D26" s="8"/>
      <c r="E26" s="8"/>
    </row>
  </sheetData>
  <mergeCells count="23">
    <mergeCell ref="A8:O8"/>
    <mergeCell ref="B25:E25"/>
    <mergeCell ref="A19:G19"/>
    <mergeCell ref="B24:E24"/>
    <mergeCell ref="B23:E23"/>
    <mergeCell ref="B22:E22"/>
    <mergeCell ref="H19:O19"/>
    <mergeCell ref="P10:P11"/>
    <mergeCell ref="A1:O3"/>
    <mergeCell ref="L10:L11"/>
    <mergeCell ref="M10:M11"/>
    <mergeCell ref="N10:N11"/>
    <mergeCell ref="O10:O11"/>
    <mergeCell ref="A10:A11"/>
    <mergeCell ref="B10:C10"/>
    <mergeCell ref="E10:E11"/>
    <mergeCell ref="G10:G11"/>
    <mergeCell ref="K10:K11"/>
    <mergeCell ref="I10:I11"/>
    <mergeCell ref="A4:O4"/>
    <mergeCell ref="A5:O5"/>
    <mergeCell ref="A6:O6"/>
    <mergeCell ref="A7:O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2026-07-16T06:20:52Z</dcterms:modified>
</cp:coreProperties>
</file>