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olesnichenkoDA\AppData\Local\LANIT\LanDocs\EditedFiles\"/>
    </mc:Choice>
  </mc:AlternateContent>
  <bookViews>
    <workbookView xWindow="0" yWindow="0" windowWidth="23040" windowHeight="9120" tabRatio="612"/>
  </bookViews>
  <sheets>
    <sheet name="НМЦК" sheetId="1" r:id="rId1"/>
  </sheets>
  <definedNames>
    <definedName name="_xlnm._FilterDatabase" localSheetId="0" hidden="1">НМЦК!$A$1:$Q$20</definedName>
  </definedNames>
  <calcPr calcId="152511" fullPrecision="0"/>
</workbook>
</file>

<file path=xl/calcChain.xml><?xml version="1.0" encoding="utf-8"?>
<calcChain xmlns="http://schemas.openxmlformats.org/spreadsheetml/2006/main">
  <c r="I31" i="1" l="1"/>
  <c r="J31" i="1" s="1"/>
  <c r="J32" i="1" s="1"/>
  <c r="K13" i="1" l="1"/>
  <c r="J13" i="1" l="1"/>
  <c r="I13" i="1" s="1"/>
  <c r="M13" i="1"/>
  <c r="N13" i="1" s="1"/>
  <c r="N19" i="1" s="1"/>
</calcChain>
</file>

<file path=xl/sharedStrings.xml><?xml version="1.0" encoding="utf-8"?>
<sst xmlns="http://schemas.openxmlformats.org/spreadsheetml/2006/main" count="58" uniqueCount="48">
  <si>
    <t xml:space="preserve">Ссылка на нормативно-правовой акт с указанием конкретного пункта, устанавливающего требования к нормативным затратам: </t>
  </si>
  <si>
    <t>Обоснование начальной (максимальной) цены контракта</t>
  </si>
  <si>
    <t>№ п/п</t>
  </si>
  <si>
    <t>Наименован ие товара, работы, услуги по КТРУ</t>
  </si>
  <si>
    <t>Наименование товара, работы, услуги согласно описанию объекта закупки</t>
  </si>
  <si>
    <t>Кол- во</t>
  </si>
  <si>
    <t>Ценовые значения анализа рынка</t>
  </si>
  <si>
    <t>Ср. рыночная цена за единицу (руб.)</t>
  </si>
  <si>
    <t>Цена за ед.(руб.)</t>
  </si>
  <si>
    <t xml:space="preserve">Среднее квадратичное отклонение, </t>
  </si>
  <si>
    <t>Единица измерений</t>
  </si>
  <si>
    <t>Расчет НМЦК</t>
  </si>
  <si>
    <t>Всего НМЦК с
учетом ЛБО (руб.)</t>
  </si>
  <si>
    <t>Итоговое значение НМЦК (руб.)</t>
  </si>
  <si>
    <t>цена i-ой единицы товара, работы, услуги;</t>
  </si>
  <si>
    <t>Коэфф. вариации (v)</t>
  </si>
  <si>
    <t>&lt;ц&gt; - средняя арифметическая величина цены единицы товара, работы, услуги;
n - количество значений, используемых в расчете (3).
НМЦК методом сопоставимых рыночных цен (анализа рынка) определяется по формуле:</t>
  </si>
  <si>
    <t>НМЦК с учетом округления цены за единицу 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</si>
  <si>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</si>
  <si>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</si>
  <si>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Итого начальная (максимальная) цена контракта составила, руб.</t>
  </si>
  <si>
    <r>
      <t xml:space="preserve">Используемый метод определения НМЦК </t>
    </r>
    <r>
      <rPr>
        <b/>
        <sz val="12"/>
        <color rgb="FF000000"/>
        <rFont val="Times New Roman"/>
        <family val="1"/>
        <charset val="204"/>
      </rPr>
      <t>Метод сопоставимых рыночных цен (анализ рынка)</t>
    </r>
  </si>
  <si>
    <t>-</t>
  </si>
  <si>
    <t>13.1.</t>
  </si>
  <si>
    <r>
      <t>где:
НМЦК  - НМЦК, определяемая методом сопоставимых рыночных цен (анализа рынка);
                       v - количество (объем) закупаемого товара (работы, услуги);
                       n - количество значений, используемых в расчете;
                        i - номер источника ценовой информации;
                      ц</t>
    </r>
    <r>
      <rPr>
        <sz val="8"/>
        <color rgb="FF000000"/>
        <rFont val="Times New Roma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i.</t>
    </r>
  </si>
  <si>
    <t>Предмет контракта: Оказание услуг по демонтажу и монтажу внутренних и внешних блоков кондиционеров в рамках технического обслуживания и ремонта системы кондиционирования в административном здании для нужд Управления Федерального казначейства по Чукотскому автономному округу по адресу: Чукотский автономный округ, г. Анадырь, ул. Мира, д. 10</t>
  </si>
  <si>
    <t xml:space="preserve">                       Приказ Федерального казначейства от 03.11.2021 №300 "Об утверждении нормативных затрат на обеспечение функций центрального аппарата Федерального казначейства, 
                       территориальных органов Федерального казначейства и подведомственного Федерального казенного учреждения «Центр по обеспечению деятельности Казначейства России», 
                       п. 5.6.4.3 Затраты на техническое обслуживание и ремонт систем кондиционирования и вентиляции. 
</t>
  </si>
  <si>
    <t xml:space="preserve">           </t>
  </si>
  <si>
    <t>Среднее квадратичное отклонение:</t>
  </si>
  <si>
    <t xml:space="preserve">                        (2)</t>
  </si>
  <si>
    <t xml:space="preserve">                    (3)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</si>
  <si>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где:   V - коэффициент вариации;</t>
  </si>
  <si>
    <r>
      <t xml:space="preserve">Учитывая параметры объекта закупки (указаны в техническом задании), ценовой диапазон имел минимальные значения, что позволило рассматривать предложенные цены, как идентичные, что подтверждается полученным коэффициентом вариации, который не превышает 33% (определяется согласно методике расчета НМЦК в соответствии со ст. 22 Закона,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исполнителем)*».
*В целях определения однородности совокупности значений выявленных цен, используемых в расчете НМЦК, коэффициент вариации определяется по формуле: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Times New Roman"/>
        <family val="1"/>
        <charset val="204"/>
      </rPr>
      <t xml:space="preserve"> (1)</t>
    </r>
  </si>
  <si>
    <t xml:space="preserve"> Источник № 1 Исх. № 15 от 12.05.2026г  (Вх. № 770 от 12.05.2026)</t>
  </si>
  <si>
    <t>усл.ед.</t>
  </si>
  <si>
    <t xml:space="preserve"> Источник № 2 Исх. №б/н от 13.05.2026  (Вх. № 782 от 13.05.2026)</t>
  </si>
  <si>
    <t xml:space="preserve"> Источник № 3 Исх. № б/н от 13.05.2026  (Вх. № 783 от 13.05.2026)</t>
  </si>
  <si>
    <t>Оказание услуг по демонтажу и монтажу внутренних и внешних блоков кондиционеров в рамках технического обслуживания и ремонта системы кондиционирования в административном здании для нужд Управления Федерального казначейства по Чукотскому автономному округу по адресу: Чукотский автономный округ, г. Анадырь, ул. Мира, д. 10</t>
  </si>
  <si>
    <t xml:space="preserve">Метод сопоставимых рыночных цен (анализ рынка) </t>
  </si>
  <si>
    <t>Нормативная цена (руб.)</t>
  </si>
  <si>
    <t>В результате проведенного расчета НМЦК (ЦК) (руб.)</t>
  </si>
  <si>
    <t>усл.ед</t>
  </si>
  <si>
    <t>Ответственное должностное лицо за обоснование начальной (максимальной) цены контракта ведущий инженер ОТЭЗ Д.А. Колесниченко</t>
  </si>
  <si>
    <t>Источник № 1 Исх. № 15 от 12.05.2026г  (Вх. № 770 от 12.05.2026)</t>
  </si>
  <si>
    <t>В результате проведенного расчета Н(М)ЦК, ЦКЕП контракта составила, руб.: 160 000 (сто шестьдесят тысяч) рублей 00 копеек</t>
  </si>
  <si>
    <r>
      <t xml:space="preserve">В связи с тем, что закупка проводится на основании п. 4 ч 1 ст. 93 Федерального закона от 05.04.2013 № 44-ФЗ  НМЦК(ЦК) принимается равное наименьшему ценовому предложению </t>
    </r>
    <r>
      <rPr>
        <b/>
        <sz val="14"/>
        <color theme="1"/>
        <rFont val="Times New Roman"/>
        <family val="1"/>
        <charset val="204"/>
      </rPr>
      <t>КП № 1</t>
    </r>
  </si>
  <si>
    <r>
      <t xml:space="preserve">Реквизиты запросов ценовой информации (в т.ч. в ЕИС): Запрос направлен : в организации от 15.04.2026 №53-08-10/2250, Запрос цен в ЕИС от 15.04.2026 № 0822100002826000316 (ред. №01),
Ответ получен от 3 (трех) организаций на основании данной информации произведен расчет НМЦК (ЦК): 
</t>
    </r>
    <r>
      <rPr>
        <sz val="12"/>
        <rFont val="Times New Roman"/>
        <family val="1"/>
        <charset val="204"/>
      </rPr>
      <t>Источник №1 Вх. № 770 от 12.05.2026 (Исх.№ 15 от 12.05.2026),
Источник №2 Вх. № 782 от 13.05.2026 (Исх.№ б/н от 13.05.2026),
Источник №3  Вх. № 783 от 13.05.2026 (Исх.№ б/н от 13.05.2026).</t>
    </r>
  </si>
  <si>
    <t>Дата подготовки обоснования НМЦК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</si>
</sst>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1" x14ac:knownFonts="1">
    <font>
      <sz val="10"/>
      <color rgb="FF000000"/>
      <name val="Times New Roman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sz val="12"/>
      <color rgb="FF000000"/>
      <name val="Times New Roman"/>
      <family val="2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4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top"/>
    </xf>
    <xf numFmtId="1" fontId="11" fillId="0" borderId="0" xfId="0" applyNumberFormat="1" applyFont="1" applyBorder="1" applyAlignment="1">
      <alignment horizontal="right" vertical="center" shrinkToFit="1"/>
    </xf>
    <xf numFmtId="2" fontId="14" fillId="0" borderId="0" xfId="0" applyNumberFormat="1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2" fontId="9" fillId="2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49" fontId="9" fillId="2" borderId="0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horizontal="right"/>
    </xf>
    <xf numFmtId="0" fontId="0" fillId="0" borderId="0" xfId="0" applyAlignment="1">
      <alignment horizontal="left" vertical="top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vertical="center" wrapText="1"/>
    </xf>
    <xf numFmtId="4" fontId="20" fillId="2" borderId="15" xfId="0" applyNumberFormat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13" xfId="0" applyNumberFormat="1" applyFont="1" applyFill="1" applyBorder="1" applyAlignment="1">
      <alignment horizontal="center" vertical="center" wrapText="1"/>
    </xf>
    <xf numFmtId="4" fontId="20" fillId="2" borderId="16" xfId="0" applyNumberFormat="1" applyFont="1" applyFill="1" applyBorder="1" applyAlignment="1">
      <alignment horizontal="center" vertical="center" wrapText="1"/>
    </xf>
    <xf numFmtId="4" fontId="20" fillId="2" borderId="17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top" shrinkToFit="1"/>
    </xf>
    <xf numFmtId="1" fontId="1" fillId="0" borderId="4" xfId="0" applyNumberFormat="1" applyFont="1" applyBorder="1" applyAlignment="1">
      <alignment horizontal="center" vertical="top" shrinkToFit="1"/>
    </xf>
    <xf numFmtId="1" fontId="1" fillId="0" borderId="2" xfId="0" applyNumberFormat="1" applyFont="1" applyBorder="1" applyAlignment="1">
      <alignment horizontal="center" vertical="top" shrinkToFi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9" fillId="2" borderId="0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shrinkToFit="1"/>
    </xf>
    <xf numFmtId="1" fontId="11" fillId="0" borderId="0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left" vertical="center" wrapText="1"/>
    </xf>
    <xf numFmtId="1" fontId="16" fillId="0" borderId="3" xfId="0" applyNumberFormat="1" applyFont="1" applyBorder="1" applyAlignment="1">
      <alignment horizontal="center" vertical="center" shrinkToFit="1"/>
    </xf>
    <xf numFmtId="1" fontId="16" fillId="0" borderId="4" xfId="0" applyNumberFormat="1" applyFont="1" applyBorder="1" applyAlignment="1">
      <alignment horizontal="center" vertical="center" shrinkToFit="1"/>
    </xf>
    <xf numFmtId="1" fontId="16" fillId="0" borderId="2" xfId="0" applyNumberFormat="1" applyFont="1" applyBorder="1" applyAlignment="1">
      <alignment horizontal="center" vertical="center" shrinkToFi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677491</xdr:colOff>
      <xdr:row>20</xdr:row>
      <xdr:rowOff>568048</xdr:rowOff>
    </xdr:from>
    <xdr:to>
      <xdr:col>7</xdr:col>
      <xdr:colOff>37132</xdr:colOff>
      <xdr:row>20</xdr:row>
      <xdr:rowOff>1159565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F0E77C4-1E9A-AB9C-F014-265886F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708" y="9405591"/>
          <a:ext cx="1513121" cy="5915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399073</xdr:colOff>
      <xdr:row>21</xdr:row>
      <xdr:rowOff>281057</xdr:rowOff>
    </xdr:from>
    <xdr:to>
      <xdr:col>7</xdr:col>
      <xdr:colOff>229242</xdr:colOff>
      <xdr:row>24</xdr:row>
      <xdr:rowOff>107674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C65A6A9-A35A-1E62-F545-C059D983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290" y="10195340"/>
          <a:ext cx="1983649" cy="7956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23</xdr:row>
      <xdr:rowOff>152400</xdr:rowOff>
    </xdr:from>
    <xdr:to>
      <xdr:col>0</xdr:col>
      <xdr:colOff>267970</xdr:colOff>
      <xdr:row>24</xdr:row>
      <xdr:rowOff>160653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600800"/>
          <a:ext cx="153670" cy="230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532430</xdr:colOff>
      <xdr:row>25</xdr:row>
      <xdr:rowOff>115956</xdr:rowOff>
    </xdr:from>
    <xdr:to>
      <xdr:col>7</xdr:col>
      <xdr:colOff>289498</xdr:colOff>
      <xdr:row>25</xdr:row>
      <xdr:rowOff>653967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6256E41B-A830-83FD-A29A-7A86890F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647" y="11993217"/>
          <a:ext cx="1910548" cy="538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Q34"/>
  <sheetViews>
    <sheetView tabSelected="1" zoomScale="70" zoomScaleNormal="70" zoomScaleSheetLayoutView="100" workbookViewId="0">
      <selection activeCell="A5" sqref="A5:Q5"/>
    </sheetView>
  </sheetViews>
  <sheetFormatPr defaultRowHeight="12.75" x14ac:dyDescent="0.2"/>
  <cols>
    <col min="1" max="1" width="7.83203125" customWidth="1"/>
    <col min="2" max="2" width="25.6640625" customWidth="1"/>
    <col min="3" max="3" width="46.1640625" customWidth="1"/>
    <col min="4" max="4" width="12" customWidth="1"/>
    <col min="5" max="5" width="12.1640625" customWidth="1"/>
    <col min="6" max="8" width="18.83203125" customWidth="1"/>
    <col min="9" max="9" width="17.33203125" customWidth="1"/>
    <col min="10" max="10" width="21.6640625" style="7" hidden="1" customWidth="1"/>
    <col min="11" max="11" width="17" customWidth="1"/>
    <col min="12" max="12" width="18.33203125" style="11" customWidth="1"/>
    <col min="13" max="13" width="20.1640625" customWidth="1"/>
    <col min="14" max="14" width="18.6640625" style="9" customWidth="1"/>
    <col min="15" max="15" width="20.5" style="11" customWidth="1"/>
    <col min="16" max="16" width="19.5" customWidth="1"/>
    <col min="17" max="17" width="10.6640625" customWidth="1"/>
    <col min="18" max="18" width="7.5" customWidth="1"/>
  </cols>
  <sheetData>
    <row r="1" spans="1:17" ht="18.75" x14ac:dyDescent="0.2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5.75" x14ac:dyDescent="0.2">
      <c r="A2" s="64" t="s">
        <v>47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3"/>
    </row>
    <row r="3" spans="1:17" ht="42.6" customHeight="1" x14ac:dyDescent="0.2">
      <c r="A3" s="56" t="s">
        <v>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5.75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102" customHeight="1" x14ac:dyDescent="0.2">
      <c r="A5" s="66" t="s">
        <v>46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ht="15.75" x14ac:dyDescent="0.2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s="8" customFormat="1" ht="49.5" customHeight="1" x14ac:dyDescent="0.2">
      <c r="A7" s="56" t="s">
        <v>26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ht="24" customHeight="1" x14ac:dyDescent="0.2">
      <c r="A8" s="107" t="s">
        <v>2</v>
      </c>
      <c r="B8" s="60" t="s">
        <v>3</v>
      </c>
      <c r="C8" s="60" t="s">
        <v>4</v>
      </c>
      <c r="D8" s="60" t="s">
        <v>10</v>
      </c>
      <c r="E8" s="107" t="s">
        <v>5</v>
      </c>
      <c r="F8" s="102" t="s">
        <v>11</v>
      </c>
      <c r="G8" s="103"/>
      <c r="H8" s="103"/>
      <c r="I8" s="103"/>
      <c r="J8" s="103"/>
      <c r="K8" s="103"/>
      <c r="L8" s="103"/>
      <c r="M8" s="103"/>
      <c r="N8" s="104"/>
      <c r="O8" s="57" t="s">
        <v>19</v>
      </c>
      <c r="P8" s="57" t="s">
        <v>12</v>
      </c>
      <c r="Q8" s="12"/>
    </row>
    <row r="9" spans="1:17" ht="22.15" customHeight="1" x14ac:dyDescent="0.2">
      <c r="A9" s="107"/>
      <c r="B9" s="60"/>
      <c r="C9" s="60"/>
      <c r="D9" s="60"/>
      <c r="E9" s="107"/>
      <c r="F9" s="60" t="s">
        <v>6</v>
      </c>
      <c r="G9" s="60"/>
      <c r="H9" s="60"/>
      <c r="I9" s="60" t="s">
        <v>15</v>
      </c>
      <c r="J9" s="57" t="s">
        <v>9</v>
      </c>
      <c r="K9" s="60" t="s">
        <v>7</v>
      </c>
      <c r="L9" s="57" t="s">
        <v>18</v>
      </c>
      <c r="M9" s="60" t="s">
        <v>13</v>
      </c>
      <c r="N9" s="60" t="s">
        <v>17</v>
      </c>
      <c r="O9" s="61"/>
      <c r="P9" s="58"/>
      <c r="Q9" s="2"/>
    </row>
    <row r="10" spans="1:17" ht="88.5" customHeight="1" x14ac:dyDescent="0.2">
      <c r="A10" s="107"/>
      <c r="B10" s="60"/>
      <c r="C10" s="60"/>
      <c r="D10" s="60"/>
      <c r="E10" s="107"/>
      <c r="F10" s="24" t="s">
        <v>33</v>
      </c>
      <c r="G10" s="24" t="s">
        <v>35</v>
      </c>
      <c r="H10" s="24" t="s">
        <v>36</v>
      </c>
      <c r="I10" s="60"/>
      <c r="J10" s="61"/>
      <c r="K10" s="60"/>
      <c r="L10" s="61"/>
      <c r="M10" s="60"/>
      <c r="N10" s="60"/>
      <c r="O10" s="61"/>
      <c r="P10" s="58"/>
      <c r="Q10" s="1"/>
    </row>
    <row r="11" spans="1:17" ht="36.75" customHeight="1" x14ac:dyDescent="0.2">
      <c r="A11" s="107"/>
      <c r="B11" s="60"/>
      <c r="C11" s="60"/>
      <c r="D11" s="60"/>
      <c r="E11" s="107"/>
      <c r="F11" s="4" t="s">
        <v>8</v>
      </c>
      <c r="G11" s="4" t="s">
        <v>8</v>
      </c>
      <c r="H11" s="19" t="s">
        <v>8</v>
      </c>
      <c r="I11" s="60"/>
      <c r="J11" s="62"/>
      <c r="K11" s="60"/>
      <c r="L11" s="62"/>
      <c r="M11" s="60"/>
      <c r="N11" s="60"/>
      <c r="O11" s="62"/>
      <c r="P11" s="59"/>
      <c r="Q11" s="2"/>
    </row>
    <row r="12" spans="1:17" ht="13.5" customHeight="1" x14ac:dyDescent="0.2">
      <c r="A12" s="6">
        <v>1</v>
      </c>
      <c r="B12" s="6">
        <v>2</v>
      </c>
      <c r="C12" s="6">
        <v>3</v>
      </c>
      <c r="D12" s="6">
        <v>5</v>
      </c>
      <c r="E12" s="6">
        <v>6</v>
      </c>
      <c r="F12" s="6">
        <v>7</v>
      </c>
      <c r="G12" s="6">
        <v>8</v>
      </c>
      <c r="H12" s="20">
        <v>9</v>
      </c>
      <c r="I12" s="6">
        <v>10</v>
      </c>
      <c r="J12" s="6">
        <v>11</v>
      </c>
      <c r="K12" s="6">
        <v>11</v>
      </c>
      <c r="L12" s="6">
        <v>12</v>
      </c>
      <c r="M12" s="6">
        <v>13</v>
      </c>
      <c r="N12" s="6" t="s">
        <v>23</v>
      </c>
      <c r="O12" s="6">
        <v>14</v>
      </c>
      <c r="P12" s="6">
        <v>15</v>
      </c>
      <c r="Q12" s="2"/>
    </row>
    <row r="13" spans="1:17" s="21" customFormat="1" ht="18" customHeight="1" x14ac:dyDescent="0.2">
      <c r="A13" s="99">
        <v>1</v>
      </c>
      <c r="B13" s="44" t="s">
        <v>22</v>
      </c>
      <c r="C13" s="72" t="s">
        <v>37</v>
      </c>
      <c r="D13" s="96" t="s">
        <v>34</v>
      </c>
      <c r="E13" s="108">
        <v>1</v>
      </c>
      <c r="F13" s="111">
        <v>160000</v>
      </c>
      <c r="G13" s="114">
        <v>220000</v>
      </c>
      <c r="H13" s="111">
        <v>200000</v>
      </c>
      <c r="I13" s="78">
        <f t="shared" ref="I13" si="0">J13/K13*100</f>
        <v>15.8</v>
      </c>
      <c r="J13" s="90">
        <f t="shared" ref="J13" si="1">SQRT(((SUM((POWER(F13-K13,2)),(POWER(G13-K13,2)),(POWER(H13-K13,2)))/(COLUMNS(F13:H13)-1))))</f>
        <v>30550.5</v>
      </c>
      <c r="K13" s="81">
        <f t="shared" ref="K13" si="2">AVERAGE(F13:H13)</f>
        <v>193333.33</v>
      </c>
      <c r="L13" s="84"/>
      <c r="M13" s="87">
        <f>E13*K13</f>
        <v>193333.33</v>
      </c>
      <c r="N13" s="87">
        <f t="shared" ref="N13" si="3">M13</f>
        <v>193333.33</v>
      </c>
      <c r="O13" s="75"/>
      <c r="P13" s="75"/>
      <c r="Q13" s="2"/>
    </row>
    <row r="14" spans="1:17" s="21" customFormat="1" ht="18" customHeight="1" x14ac:dyDescent="0.2">
      <c r="A14" s="100"/>
      <c r="B14" s="45"/>
      <c r="C14" s="73"/>
      <c r="D14" s="97"/>
      <c r="E14" s="109"/>
      <c r="F14" s="112"/>
      <c r="G14" s="115"/>
      <c r="H14" s="112"/>
      <c r="I14" s="79"/>
      <c r="J14" s="91"/>
      <c r="K14" s="82"/>
      <c r="L14" s="85"/>
      <c r="M14" s="88"/>
      <c r="N14" s="88"/>
      <c r="O14" s="76"/>
      <c r="P14" s="76"/>
      <c r="Q14" s="2"/>
    </row>
    <row r="15" spans="1:17" s="21" customFormat="1" ht="18" customHeight="1" x14ac:dyDescent="0.2">
      <c r="A15" s="100"/>
      <c r="B15" s="45"/>
      <c r="C15" s="73"/>
      <c r="D15" s="97"/>
      <c r="E15" s="109"/>
      <c r="F15" s="112"/>
      <c r="G15" s="115"/>
      <c r="H15" s="112"/>
      <c r="I15" s="79"/>
      <c r="J15" s="91"/>
      <c r="K15" s="82"/>
      <c r="L15" s="85"/>
      <c r="M15" s="88"/>
      <c r="N15" s="88"/>
      <c r="O15" s="76"/>
      <c r="P15" s="76"/>
      <c r="Q15" s="2"/>
    </row>
    <row r="16" spans="1:17" s="21" customFormat="1" ht="18" customHeight="1" x14ac:dyDescent="0.2">
      <c r="A16" s="100"/>
      <c r="B16" s="45"/>
      <c r="C16" s="73"/>
      <c r="D16" s="97"/>
      <c r="E16" s="109"/>
      <c r="F16" s="112"/>
      <c r="G16" s="115"/>
      <c r="H16" s="112"/>
      <c r="I16" s="79"/>
      <c r="J16" s="91"/>
      <c r="K16" s="82"/>
      <c r="L16" s="85"/>
      <c r="M16" s="88"/>
      <c r="N16" s="88"/>
      <c r="O16" s="76"/>
      <c r="P16" s="76"/>
      <c r="Q16" s="2"/>
    </row>
    <row r="17" spans="1:17" s="21" customFormat="1" ht="18" customHeight="1" x14ac:dyDescent="0.2">
      <c r="A17" s="100"/>
      <c r="B17" s="45"/>
      <c r="C17" s="73"/>
      <c r="D17" s="97"/>
      <c r="E17" s="109"/>
      <c r="F17" s="112"/>
      <c r="G17" s="115"/>
      <c r="H17" s="112"/>
      <c r="I17" s="79"/>
      <c r="J17" s="91"/>
      <c r="K17" s="82"/>
      <c r="L17" s="85"/>
      <c r="M17" s="88"/>
      <c r="N17" s="88"/>
      <c r="O17" s="76"/>
      <c r="P17" s="76"/>
      <c r="Q17" s="2"/>
    </row>
    <row r="18" spans="1:17" s="13" customFormat="1" ht="104.25" customHeight="1" x14ac:dyDescent="0.2">
      <c r="A18" s="101"/>
      <c r="B18" s="46"/>
      <c r="C18" s="74"/>
      <c r="D18" s="98"/>
      <c r="E18" s="110"/>
      <c r="F18" s="113"/>
      <c r="G18" s="116"/>
      <c r="H18" s="113"/>
      <c r="I18" s="80"/>
      <c r="J18" s="92"/>
      <c r="K18" s="83"/>
      <c r="L18" s="86"/>
      <c r="M18" s="89"/>
      <c r="N18" s="89"/>
      <c r="O18" s="77"/>
      <c r="P18" s="77"/>
      <c r="Q18" s="14"/>
    </row>
    <row r="19" spans="1:17" s="15" customFormat="1" ht="15.75" x14ac:dyDescent="0.2">
      <c r="A19" s="106" t="s">
        <v>20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37">
        <f>SUM(N13:N13)</f>
        <v>193333.33</v>
      </c>
      <c r="O19" s="18"/>
      <c r="P19" s="18"/>
      <c r="Q19" s="14"/>
    </row>
    <row r="20" spans="1:17" s="8" customFormat="1" ht="15.75" x14ac:dyDescent="0.2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6"/>
      <c r="P20" s="17"/>
      <c r="Q20" s="14"/>
    </row>
    <row r="21" spans="1:17" ht="98.25" customHeight="1" x14ac:dyDescent="0.2">
      <c r="A21" s="69" t="s">
        <v>32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1:17" ht="33" customHeight="1" x14ac:dyDescent="0.2">
      <c r="A22" s="71" t="s">
        <v>31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7" ht="24" customHeight="1" x14ac:dyDescent="0.2">
      <c r="A23" s="93"/>
      <c r="B23" s="93"/>
      <c r="C23" s="25" t="s">
        <v>28</v>
      </c>
      <c r="D23" s="25"/>
      <c r="E23" s="25"/>
      <c r="F23" s="25"/>
      <c r="G23" s="25"/>
      <c r="H23" s="25"/>
      <c r="I23" s="25"/>
      <c r="J23" s="25"/>
      <c r="K23" s="25"/>
      <c r="L23" s="94" t="s">
        <v>27</v>
      </c>
      <c r="M23" s="94"/>
      <c r="N23" s="94"/>
      <c r="O23" s="25"/>
      <c r="P23" s="25"/>
    </row>
    <row r="24" spans="1:17" ht="18.75" x14ac:dyDescent="0.25">
      <c r="A24" s="93"/>
      <c r="B24" s="93"/>
      <c r="C24" s="25"/>
      <c r="D24" s="25"/>
      <c r="E24" s="25"/>
      <c r="F24" s="25"/>
      <c r="G24" s="25"/>
      <c r="H24" s="27" t="s">
        <v>29</v>
      </c>
      <c r="I24" s="25"/>
      <c r="J24" s="25"/>
      <c r="K24" s="25"/>
      <c r="P24" s="5"/>
    </row>
    <row r="25" spans="1:17" ht="15" customHeight="1" x14ac:dyDescent="0.2">
      <c r="B25" s="10" t="s">
        <v>14</v>
      </c>
    </row>
    <row r="26" spans="1:17" s="22" customFormat="1" ht="54.75" customHeight="1" x14ac:dyDescent="0.25">
      <c r="A26" s="95" t="s">
        <v>16</v>
      </c>
      <c r="B26" s="95"/>
      <c r="C26" s="95"/>
      <c r="D26" s="95"/>
      <c r="E26" s="95"/>
      <c r="F26" s="23"/>
      <c r="G26" s="23"/>
      <c r="H26" s="26" t="s">
        <v>30</v>
      </c>
      <c r="I26" s="23"/>
      <c r="J26" s="23"/>
      <c r="K26" s="23"/>
      <c r="L26" s="23"/>
      <c r="M26" s="23"/>
      <c r="N26" s="23"/>
      <c r="O26" s="23"/>
      <c r="P26" s="23"/>
    </row>
    <row r="27" spans="1:17" ht="82.5" customHeight="1" x14ac:dyDescent="0.2">
      <c r="A27" s="67" t="s">
        <v>24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7" s="28" customFormat="1" ht="22.5" customHeight="1" thickBot="1" x14ac:dyDescent="0.25">
      <c r="A28" s="47" t="s">
        <v>45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7" ht="18" customHeight="1" x14ac:dyDescent="0.2">
      <c r="A29" s="49" t="s">
        <v>2</v>
      </c>
      <c r="B29" s="51" t="s">
        <v>3</v>
      </c>
      <c r="C29" s="51" t="s">
        <v>4</v>
      </c>
      <c r="D29" s="51" t="s">
        <v>10</v>
      </c>
      <c r="E29" s="51" t="s">
        <v>5</v>
      </c>
      <c r="F29" s="51" t="s">
        <v>38</v>
      </c>
      <c r="G29" s="51"/>
      <c r="H29" s="51"/>
      <c r="I29" s="51"/>
      <c r="J29" s="51"/>
      <c r="K29" s="51"/>
      <c r="L29" s="53"/>
      <c r="M29" s="29"/>
      <c r="N29" s="29"/>
      <c r="O29" s="28"/>
      <c r="P29" s="28"/>
      <c r="Q29" s="28"/>
    </row>
    <row r="30" spans="1:17" ht="94.5" x14ac:dyDescent="0.2">
      <c r="A30" s="50"/>
      <c r="B30" s="52"/>
      <c r="C30" s="52"/>
      <c r="D30" s="52"/>
      <c r="E30" s="52"/>
      <c r="F30" s="54" t="s">
        <v>43</v>
      </c>
      <c r="G30" s="54"/>
      <c r="H30" s="30" t="s">
        <v>39</v>
      </c>
      <c r="I30" s="30" t="s">
        <v>17</v>
      </c>
      <c r="J30" s="52" t="s">
        <v>40</v>
      </c>
      <c r="K30" s="52"/>
      <c r="L30" s="55"/>
      <c r="M30" s="29"/>
      <c r="N30" s="29"/>
      <c r="O30" s="28"/>
      <c r="P30" s="28"/>
      <c r="Q30" s="28"/>
    </row>
    <row r="31" spans="1:17" ht="189" x14ac:dyDescent="0.2">
      <c r="A31" s="31">
        <v>1</v>
      </c>
      <c r="B31" s="32" t="s">
        <v>22</v>
      </c>
      <c r="C31" s="33" t="s">
        <v>37</v>
      </c>
      <c r="D31" s="30" t="s">
        <v>41</v>
      </c>
      <c r="E31" s="32">
        <v>1</v>
      </c>
      <c r="F31" s="38">
        <v>160000</v>
      </c>
      <c r="G31" s="38"/>
      <c r="H31" s="32"/>
      <c r="I31" s="34">
        <f>SUM(E31)*F31</f>
        <v>160000</v>
      </c>
      <c r="J31" s="38">
        <f>I31</f>
        <v>160000</v>
      </c>
      <c r="K31" s="38"/>
      <c r="L31" s="39"/>
      <c r="M31" s="29"/>
      <c r="N31" s="29"/>
      <c r="O31" s="28"/>
      <c r="P31" s="28"/>
      <c r="Q31" s="28"/>
    </row>
    <row r="32" spans="1:17" ht="16.5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40">
        <f>SUM(J31:J31)</f>
        <v>160000</v>
      </c>
      <c r="K32" s="40"/>
      <c r="L32" s="41"/>
      <c r="M32" s="29"/>
      <c r="N32" s="29"/>
      <c r="O32" s="28"/>
      <c r="P32" s="28"/>
      <c r="Q32" s="28"/>
    </row>
    <row r="33" spans="1:17" ht="15.75" x14ac:dyDescent="0.2">
      <c r="A33" s="42" t="s">
        <v>44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28"/>
      <c r="Q33" s="28"/>
    </row>
    <row r="34" spans="1:17" ht="15.75" x14ac:dyDescent="0.2">
      <c r="A34" s="43" t="s">
        <v>42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</sheetData>
  <mergeCells count="60">
    <mergeCell ref="A23:B24"/>
    <mergeCell ref="L23:N23"/>
    <mergeCell ref="A26:E26"/>
    <mergeCell ref="D13:D18"/>
    <mergeCell ref="A13:A18"/>
    <mergeCell ref="A20:N20"/>
    <mergeCell ref="A19:M19"/>
    <mergeCell ref="E13:E18"/>
    <mergeCell ref="F13:F18"/>
    <mergeCell ref="G13:G18"/>
    <mergeCell ref="H13:H18"/>
    <mergeCell ref="I13:I18"/>
    <mergeCell ref="K13:K18"/>
    <mergeCell ref="L13:L18"/>
    <mergeCell ref="M13:M18"/>
    <mergeCell ref="N13:N18"/>
    <mergeCell ref="J13:J18"/>
    <mergeCell ref="A1:Q1"/>
    <mergeCell ref="A2:P2"/>
    <mergeCell ref="A3:Q3"/>
    <mergeCell ref="A4:Q4"/>
    <mergeCell ref="A6:Q6"/>
    <mergeCell ref="A5:Q5"/>
    <mergeCell ref="A7:Q7"/>
    <mergeCell ref="P8:P11"/>
    <mergeCell ref="K9:K11"/>
    <mergeCell ref="M9:M11"/>
    <mergeCell ref="L9:L11"/>
    <mergeCell ref="O8:O11"/>
    <mergeCell ref="J9:J11"/>
    <mergeCell ref="N9:N11"/>
    <mergeCell ref="F8:N8"/>
    <mergeCell ref="F9:H9"/>
    <mergeCell ref="I9:I11"/>
    <mergeCell ref="A8:A11"/>
    <mergeCell ref="B8:B11"/>
    <mergeCell ref="C8:C11"/>
    <mergeCell ref="D8:D11"/>
    <mergeCell ref="E8:E11"/>
    <mergeCell ref="B13:B18"/>
    <mergeCell ref="A28:Q28"/>
    <mergeCell ref="A29:A30"/>
    <mergeCell ref="B29:B30"/>
    <mergeCell ref="C29:C30"/>
    <mergeCell ref="D29:D30"/>
    <mergeCell ref="E29:E30"/>
    <mergeCell ref="F29:L29"/>
    <mergeCell ref="F30:G30"/>
    <mergeCell ref="J30:L30"/>
    <mergeCell ref="A27:P27"/>
    <mergeCell ref="A21:P21"/>
    <mergeCell ref="A22:P22"/>
    <mergeCell ref="C13:C18"/>
    <mergeCell ref="O13:O18"/>
    <mergeCell ref="P13:P18"/>
    <mergeCell ref="F31:G31"/>
    <mergeCell ref="J31:L31"/>
    <mergeCell ref="J32:L32"/>
    <mergeCell ref="A33:O33"/>
    <mergeCell ref="A34:Q34"/>
  </mergeCells>
  <phoneticPr fontId="5" type="noConversion"/>
  <pageMargins left="0.7" right="0.7" top="0.75" bottom="0.75" header="0.3" footer="0.3"/>
  <pageSetup paperSize="9" scale="4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Бадмаева Татьяна Валерьевна</dc:creator>
  <cp:lastModifiedBy>Колесниченко Дмитрий Александрович</cp:lastModifiedBy>
  <cp:lastPrinted>2026-03-26T02:06:30Z</cp:lastPrinted>
  <dcterms:created xsi:type="dcterms:W3CDTF">2024-01-24T12:06:19Z</dcterms:created>
  <dcterms:modified xsi:type="dcterms:W3CDTF">2026-05-26T07:45:53Z</dcterms:modified>
</cp:coreProperties>
</file>