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Шалимова\2026\Аукционы 2026\Норильск СОУТ\"/>
    </mc:Choice>
  </mc:AlternateContent>
  <bookViews>
    <workbookView xWindow="120" yWindow="45" windowWidth="19440" windowHeight="11460" activeTab="2"/>
  </bookViews>
  <sheets>
    <sheet name="Заявка" sheetId="4" r:id="rId1"/>
    <sheet name="Обоснование НМЦК" sheetId="2" r:id="rId2"/>
    <sheet name="Расчет НМЦК" sheetId="1" r:id="rId3"/>
    <sheet name="Лист3" sheetId="3" r:id="rId4"/>
  </sheets>
  <definedNames>
    <definedName name="_xlnm._FilterDatabase" localSheetId="2" hidden="1">'Расчет НМЦК'!$B$5:$B$34</definedName>
    <definedName name="n_1">{"","одинz","дваz","триz","четыреz","пятьz","шестьz","семьz","восемьz","девятьz"}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"000000000000"&amp;MID(1/2,2,1)&amp;"0#####"</definedName>
    <definedName name="n0x">IF(n_3=1,n_2,n_3&amp;n_1)</definedName>
    <definedName name="n1x">IF(n_3=1,n_2,n_3&amp;n_5)</definedName>
    <definedName name="доля">{"десятая","десятых";"сотая","сотых";"тысячная","тысячных";"десятитысячная","десятитысячных";"стотысячная","стотысячных";"миллионная ","миллионных"}</definedName>
    <definedName name="мил">{0,"овz";1,"z";2,"аz";5,"овz"}</definedName>
    <definedName name="тыс">{0,"тысячz";1,"тысячаz";2,"тысячиz";5,"тысячz"}</definedName>
  </definedNames>
  <calcPr calcId="152511" refMode="R1C1"/>
</workbook>
</file>

<file path=xl/calcChain.xml><?xml version="1.0" encoding="utf-8"?>
<calcChain xmlns="http://schemas.openxmlformats.org/spreadsheetml/2006/main">
  <c r="A11" i="1" l="1"/>
  <c r="B12" i="2" l="1"/>
  <c r="G34" i="4" l="1"/>
  <c r="G33" i="4"/>
  <c r="A15" i="2" l="1"/>
  <c r="A10" i="2"/>
  <c r="H3" i="2" l="1"/>
  <c r="K2" i="1"/>
  <c r="F7" i="1" l="1"/>
  <c r="H7" i="1" s="1"/>
  <c r="G7" i="1"/>
  <c r="K7" i="1"/>
  <c r="F8" i="1"/>
  <c r="H8" i="1" s="1"/>
  <c r="G8" i="1"/>
  <c r="K8" i="1"/>
  <c r="F9" i="1"/>
  <c r="H9" i="1" s="1"/>
  <c r="G9" i="1"/>
  <c r="K9" i="1"/>
  <c r="F10" i="1"/>
  <c r="H10" i="1" s="1"/>
  <c r="G10" i="1"/>
  <c r="K10" i="1"/>
  <c r="F11" i="1"/>
  <c r="G11" i="1"/>
  <c r="H11" i="1"/>
  <c r="K11" i="1"/>
  <c r="F12" i="1"/>
  <c r="H12" i="1" s="1"/>
  <c r="G12" i="1"/>
  <c r="K12" i="1"/>
  <c r="F13" i="1"/>
  <c r="H13" i="1" s="1"/>
  <c r="G13" i="1"/>
  <c r="K13" i="1"/>
  <c r="F14" i="1"/>
  <c r="H14" i="1" s="1"/>
  <c r="G14" i="1"/>
  <c r="K14" i="1"/>
  <c r="F15" i="1"/>
  <c r="H15" i="1" s="1"/>
  <c r="G15" i="1"/>
  <c r="K15" i="1"/>
  <c r="F16" i="1"/>
  <c r="H16" i="1" s="1"/>
  <c r="G16" i="1"/>
  <c r="K16" i="1"/>
  <c r="F17" i="1"/>
  <c r="H17" i="1" s="1"/>
  <c r="G17" i="1"/>
  <c r="K17" i="1"/>
  <c r="F18" i="1"/>
  <c r="H18" i="1" s="1"/>
  <c r="G18" i="1"/>
  <c r="K18" i="1"/>
  <c r="F19" i="1"/>
  <c r="H19" i="1" s="1"/>
  <c r="G19" i="1"/>
  <c r="K19" i="1"/>
  <c r="F20" i="1"/>
  <c r="H20" i="1" s="1"/>
  <c r="G20" i="1"/>
  <c r="K20" i="1"/>
  <c r="F21" i="1"/>
  <c r="H21" i="1" s="1"/>
  <c r="G21" i="1"/>
  <c r="K21" i="1"/>
  <c r="F22" i="1"/>
  <c r="H22" i="1" s="1"/>
  <c r="G22" i="1"/>
  <c r="K22" i="1"/>
  <c r="F23" i="1"/>
  <c r="H23" i="1" s="1"/>
  <c r="G23" i="1"/>
  <c r="K23" i="1"/>
  <c r="F24" i="1"/>
  <c r="H24" i="1" s="1"/>
  <c r="G24" i="1"/>
  <c r="K24" i="1"/>
  <c r="F25" i="1"/>
  <c r="H25" i="1" s="1"/>
  <c r="G25" i="1"/>
  <c r="K25" i="1"/>
  <c r="F26" i="1"/>
  <c r="H26" i="1" s="1"/>
  <c r="G26" i="1"/>
  <c r="K26" i="1"/>
  <c r="F27" i="1"/>
  <c r="H27" i="1" s="1"/>
  <c r="G27" i="1"/>
  <c r="K27" i="1"/>
  <c r="F28" i="1"/>
  <c r="H28" i="1" s="1"/>
  <c r="G28" i="1"/>
  <c r="K28" i="1"/>
  <c r="F29" i="1"/>
  <c r="H29" i="1" s="1"/>
  <c r="G29" i="1"/>
  <c r="K29" i="1"/>
  <c r="F30" i="1"/>
  <c r="H30" i="1" s="1"/>
  <c r="G30" i="1"/>
  <c r="K30" i="1"/>
  <c r="F31" i="1"/>
  <c r="H31" i="1" s="1"/>
  <c r="G31" i="1"/>
  <c r="K31" i="1"/>
  <c r="F32" i="1"/>
  <c r="H32" i="1" s="1"/>
  <c r="G32" i="1"/>
  <c r="K32" i="1"/>
  <c r="L27" i="1" l="1"/>
  <c r="A27" i="1"/>
  <c r="L23" i="1"/>
  <c r="A23" i="1"/>
  <c r="L15" i="1"/>
  <c r="A15" i="1"/>
  <c r="L11" i="1"/>
  <c r="L31" i="1"/>
  <c r="A31" i="1"/>
  <c r="L28" i="1"/>
  <c r="A28" i="1"/>
  <c r="L20" i="1"/>
  <c r="A20" i="1"/>
  <c r="L29" i="1"/>
  <c r="A29" i="1"/>
  <c r="L25" i="1"/>
  <c r="A25" i="1"/>
  <c r="L21" i="1"/>
  <c r="A21" i="1"/>
  <c r="L17" i="1"/>
  <c r="A17" i="1"/>
  <c r="L13" i="1"/>
  <c r="A13" i="1"/>
  <c r="L19" i="1"/>
  <c r="A19" i="1"/>
  <c r="L32" i="1"/>
  <c r="A32" i="1"/>
  <c r="L24" i="1"/>
  <c r="A24" i="1"/>
  <c r="L16" i="1"/>
  <c r="A16" i="1"/>
  <c r="L12" i="1"/>
  <c r="A12" i="1"/>
  <c r="L30" i="1"/>
  <c r="A30" i="1"/>
  <c r="L26" i="1"/>
  <c r="A26" i="1"/>
  <c r="L22" i="1"/>
  <c r="A22" i="1"/>
  <c r="L18" i="1"/>
  <c r="A18" i="1"/>
  <c r="L14" i="1"/>
  <c r="A14" i="1"/>
  <c r="L10" i="1"/>
  <c r="L8" i="1"/>
  <c r="L9" i="1"/>
  <c r="L7" i="1"/>
  <c r="A7" i="1"/>
  <c r="A8" i="1" s="1"/>
  <c r="A9" i="1" s="1"/>
  <c r="A10" i="1" s="1"/>
  <c r="L6" i="1"/>
  <c r="K33" i="1"/>
  <c r="G6" i="1"/>
  <c r="G33" i="1"/>
  <c r="F6" i="1"/>
  <c r="H6" i="1" s="1"/>
  <c r="F33" i="1"/>
  <c r="H33" i="1" s="1"/>
  <c r="L33" i="1" l="1"/>
  <c r="A33" i="1"/>
  <c r="L34" i="1"/>
  <c r="D44" i="1" s="1"/>
  <c r="E44" i="1" l="1"/>
  <c r="H41" i="1"/>
  <c r="H42" i="1"/>
</calcChain>
</file>

<file path=xl/sharedStrings.xml><?xml version="1.0" encoding="utf-8"?>
<sst xmlns="http://schemas.openxmlformats.org/spreadsheetml/2006/main" count="169" uniqueCount="130">
  <si>
    <t>Среднее значение цены</t>
  </si>
  <si>
    <t>Основные характеристики объекта закупки</t>
  </si>
  <si>
    <t xml:space="preserve">Среднее квадратичное отклонение </t>
  </si>
  <si>
    <t>Итого:</t>
  </si>
  <si>
    <t>чел.</t>
  </si>
  <si>
    <t>№ П\П</t>
  </si>
  <si>
    <t>Коэффициент вариации 
(д.б. &lt; 33%)</t>
  </si>
  <si>
    <t>НМЦК объекта закупки</t>
  </si>
  <si>
    <t>Ед.
изм.</t>
  </si>
  <si>
    <t>Кол-во объекта закупки</t>
  </si>
  <si>
    <t>Обоснование начальной (максимальной) цены контракта</t>
  </si>
  <si>
    <t>Предмет закупки:</t>
  </si>
  <si>
    <t>ИКЗ закупки:</t>
  </si>
  <si>
    <t>Основные характеристики объекта закупки:</t>
  </si>
  <si>
    <t xml:space="preserve">Используемый метод определения НМЦК  с обоснованием: </t>
  </si>
  <si>
    <t>Врио начальника ФКУЗ МСЧ-24 ФСИН России</t>
  </si>
  <si>
    <t>А.М. Петров</t>
  </si>
  <si>
    <r>
      <t xml:space="preserve">Используемый метод определения НМЦК:  </t>
    </r>
    <r>
      <rPr>
        <sz val="12"/>
        <color indexed="8"/>
        <rFont val="Times New Roman"/>
        <family val="1"/>
        <charset val="204"/>
      </rPr>
      <t>Метод сопоставимых рыночных цен (анализ рынка).                                                                                                          
В целях получения ценовой информации в отношении услуг, отвечающих требованиям к аудиторским услугам, закупка которых планируется, и условиям их оказания, Заказчиком были проведены следующие процедуры: - направлены запросы о предоставлении ценовой информации не менее пяти исполнителям, обладающим опытом оказания услуг, информация о которых имеется в свободном доступе; - в ответ на направленные запросы ценовой информации об объекте закупки Заказчиком были получены и использованы для расчета НМЦК  ценовых предложений, предлагаемых различными исполнителями, на основании которых был произведен расчет (Таблица №1)</t>
    </r>
  </si>
  <si>
    <t>Таблица №1</t>
  </si>
  <si>
    <t>Контракт заключается с единственным поставщиком в соответствии с п. 8 ч. 1 ст. 93 Федерального закона РФ от 05.04.2013 № 44-ФЗ
Начальная (максимальная) цена контракта определялась методом сопоставимых рыночных цен (анализа рынка),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(НМЦК), утвержденным приказом Министерства экономического развития Российской Федерации от 02.10.2013г. № 567 (далее Методические рекомендации).  Выводы о цене контракта делались на основе информации о цене за единицу услуги, полученных по запросу от потенциальных исполнителей.  Начальная (максимальная) цена контракта включает в себя все расходы исполнителя, налоги, сборы и другие обязательные платежи.</t>
  </si>
  <si>
    <t>Расчет начальной (максимальной) цены контракта</t>
  </si>
  <si>
    <t>Поставка энергоснабжения</t>
  </si>
  <si>
    <t xml:space="preserve">Контракт заключается с единственным поставщиком в основании с п.29 ч.1 ст.93 Федерального закона от 05.04.2013 №44-ФЗ «О контрактной системе в сфере закупок товаров, работ, услуг, для обеспечения государственных и муниципальных нужд».
Тарифный метод применяется заказчиком, если в соответствии с законодательством Российской Федерации цены закупаемых товаров, работ, услуг для обеспечения государственных и муниципальных нужд подлежат государственному регулированию или установлены муниципальными правовыми актами. В этом случае начальная (максимальная) цена контракта, цена контракта, заключаемого с единственным поставщиком (подрядчиком, исполнителем), определяются по регулируемым ценам (тарифам) на товары, работы, услуги.
</t>
  </si>
  <si>
    <t>Оказание услуг водоотведения</t>
  </si>
  <si>
    <t>Поставка холодного водоснабжения</t>
  </si>
  <si>
    <t>Услуга по поставке электрой энергии.
Цена контракта является твердой и определяется на весь срок действия контракта.</t>
  </si>
  <si>
    <t>Контракт заключается с единственным поставщиком в соответствии с п. 8 ч. 1 ст. 93 Федерального закона РФ от 05.04.2013 № 44-ФЗ
Начальная (максимальная) цена контракта определялась тарифный метод применяется заказчиком, если в соответствии с законодательством Российской Федерации цены закупаемых товаров, работ, услуг для обеспечения государственных и муниципальных нужд подлежат государственному регулированию или установлены муниципальными правовыми актами. В этом случае начальная (максимальная) цена контракта, цена контракта, заключаемого с единственным поставщиком (подрядчиком, исполнителем), определяются по регулируемым ценам (тарифам) на товары, работы, услуги..</t>
  </si>
  <si>
    <t>Цена контракта:</t>
  </si>
  <si>
    <t>Поставка тепловой энергии и горячей воды</t>
  </si>
  <si>
    <t>Услуга по водоотведению.
Цена контракта является твердой и определяется на весь срок действия контракта.</t>
  </si>
  <si>
    <t>Оказание услуг по вызову и размещению отходов</t>
  </si>
  <si>
    <t>Обоснование начальной (максимальной) цены государственного контракта на поставку объекта закупки осуществлено с учетом требований статьи 22 Федерального закона РФ от 05.04.2013 № 44-ФЗ.
Начальная (максимальная) цена контракта определялась методом сопоставимых рыночных цен (анализа рынка),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(НМЦК), утвержденным приказом Министерства экономического развития Российской Федерации от 02.10.2013г. № 567 (далее Методические рекомендации).  Выводы о цене контракта делались на основе информации о цене за единицу услуги, полученных по запросу от потенциальных исполнителей.  Начальная (максимальная) цена контракта включает в себя все расходы исполнителя, налоги, сборы и другие обязательные платежи.</t>
  </si>
  <si>
    <t>Услуга по по вызову и размещению отходов.
Цена контракта является твердой и определяется на весь срок действия контракта.</t>
  </si>
  <si>
    <t>Оказание услуг по проведению компьютерно-томографических исследований</t>
  </si>
  <si>
    <t>Услуга  по проведению компьютерно-томографических исследований.
Цена контракта является твердой и определяется на весь срок действия контракта.</t>
  </si>
  <si>
    <t>Поставка продуктов питания</t>
  </si>
  <si>
    <t>Поставка  тепловой энергии и горячей воды.
Цена контракта является твердой и определяется на весь срок действия контракта.</t>
  </si>
  <si>
    <t>Поставке  тепловой энергии и горячей воды.
Цена контракта является твердой и определяется на весь срок действия контракта.</t>
  </si>
  <si>
    <t>Поставке холодного водоснаюжения.
Цена контракта является твердой и определяется на весь срок действия контракта.</t>
  </si>
  <si>
    <t>Продукты питания</t>
  </si>
  <si>
    <t>Контракт заключается с единственным поставщиком в соответствии с п. 11 ч. 1 ст. 93 Федерального закона РФ от 05.04.2013 № 44-ФЗ
Начальная (максимальная) цена контракта определялась затратным методом,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(НМЦК), утвержденным приказом Министерства экономического развития Российской Федерации от 02.10.2013г. № 567 (далее Методические рекомендации).   Начальная (максимальная) цена контракта включает в себя все расходы исполнителя, налоги, сборы и другие обязательные платежи.</t>
  </si>
  <si>
    <t>Оказание услуг по проведению магнитно-резонансных исследований</t>
  </si>
  <si>
    <t>Услуга  по проведению магнитно-резонансных исследований.
Цена контракта является твердой и определяется на весь срок действия контракта.</t>
  </si>
  <si>
    <t>Контракт заключается с единственным поставщиком в соответствии с п. 8 ч. 1 ст. 93 Федерального закона РФ от 05.04.2013 № 44-ФЗ
Тарифный метод применяется заказчиком, если в соответствии с законодательством Российской Федерации цены закупаемых товаров, работ, услуг для обеспечения государственных и муниципальных нужд подлежат государственному регулированию или установлены муниципальными правовыми актами. В этом случае начальная (максимальная) цена контракта, цена контракта, заключаемого с единственным поставщиком (подрядчиком, исполнителем), определяются по регулируемым ценам (тарифам) на товары, работы, услуги.</t>
  </si>
  <si>
    <t xml:space="preserve">Поставка тепловой энергии и горячей воды </t>
  </si>
  <si>
    <t>Оказании услуг по проведению лабораторных исследований</t>
  </si>
  <si>
    <t>Услуга  по проведению лабораторных исследований.
Цена контракта является твердой и определяется на весь срок действия контракта.</t>
  </si>
  <si>
    <t>Оказание услуг по обучению среднего медицинского персонала</t>
  </si>
  <si>
    <t>Услуга  по обучению среднего медицинского персонала.
Цена контракта является твердой и определяется на весь срок действия контракта.</t>
  </si>
  <si>
    <t xml:space="preserve">Поставка продуктов питания </t>
  </si>
  <si>
    <t>Оказание услуг по обучению врачебного персонала</t>
  </si>
  <si>
    <t>Услуга  по обучению врачебного персонала.
Цена контракта является твердой и определяется на весь срок действия контракта.</t>
  </si>
  <si>
    <t>Утверждаю:</t>
  </si>
  <si>
    <t>Согласованно:</t>
  </si>
  <si>
    <t>Г.Л. Кирьянова</t>
  </si>
  <si>
    <t xml:space="preserve">Руководителю контрактной </t>
  </si>
  <si>
    <t xml:space="preserve">службы ФКУЗ МСЧ-24 </t>
  </si>
  <si>
    <t>ФСИН России</t>
  </si>
  <si>
    <t>Г.Л. Кирьяновой</t>
  </si>
  <si>
    <t>Заявка на осуществление закупки</t>
  </si>
  <si>
    <t xml:space="preserve">    Заявка на осуществление закупки товаров, работ, услуг для государственных нужд путем проведения аукциона.</t>
  </si>
  <si>
    <t xml:space="preserve">    Прошу Вашего разрешения на осуществление закупки в соответствии с нижеприведенными условиями:</t>
  </si>
  <si>
    <t>№
п/п</t>
  </si>
  <si>
    <t>Содержание пункта заявки</t>
  </si>
  <si>
    <t>Заполняет инициатор закупки</t>
  </si>
  <si>
    <t>1.</t>
  </si>
  <si>
    <t>2.</t>
  </si>
  <si>
    <t>3.</t>
  </si>
  <si>
    <t>4.</t>
  </si>
  <si>
    <t>5.</t>
  </si>
  <si>
    <t>8.</t>
  </si>
  <si>
    <t>9.</t>
  </si>
  <si>
    <t>6.</t>
  </si>
  <si>
    <t>7.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</si>
  <si>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</si>
  <si>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</si>
  <si>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</si>
  <si>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</si>
  <si>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</si>
  <si>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</si>
  <si>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</si>
  <si>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</si>
  <si>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</si>
  <si>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Наименование заказчика</t>
  </si>
  <si>
    <t>ФКУЗ МСЧ-24 ФСИН России</t>
  </si>
  <si>
    <t>Наименование объекта закупки (наименование лотов при  необходимости)</t>
  </si>
  <si>
    <t>Описание объекта закупки, требования к качеству, техническим характеристикам товара, работ, услуг, требования и тд., в соответствии со ст. 33 Закона № 44-ФЗ</t>
  </si>
  <si>
    <t>Используемый способ определения поставщика</t>
  </si>
  <si>
    <t>Место и сроки (периоды) поставки товаров (работ, услуг)</t>
  </si>
  <si>
    <t>Место: Красноярский край, г. Красноярск, ул. Маерчака, д.48
Сроки:  в течение 10 (десять) рабочих дней   после подписания Государственного контракта.</t>
  </si>
  <si>
    <t>Электронный аукцион</t>
  </si>
  <si>
    <t>Порядок оплаты: (полностью расписать, с учетом авансового платежа и документов, представленных к оплате; сроки предоставления документов и т.д)</t>
  </si>
  <si>
    <t>Оплата производится в безналичной форме. Перечисление денежных средств осуществляется в течение 30 (тридцати) рабочих дней.</t>
  </si>
  <si>
    <t>Срок действия контракта</t>
  </si>
  <si>
    <t>до 31 декадря 2018</t>
  </si>
  <si>
    <t>Код бюджетной классификации</t>
  </si>
  <si>
    <t>320 0901 42 3 08 90059 244</t>
  </si>
  <si>
    <t>Платежные документы /перечень/</t>
  </si>
  <si>
    <t>Счет – фактура, Товарная накладная</t>
  </si>
  <si>
    <t xml:space="preserve">Требования к гарантийному сроку </t>
  </si>
  <si>
    <t>Информация об осуществлении закупки у субъектов малого предпринимательства</t>
  </si>
  <si>
    <t>Запреты/ ограничения при размещении закупки</t>
  </si>
  <si>
    <t>Источник финансирования заказа и статья расходов.</t>
  </si>
  <si>
    <t>Федеральный бюджет</t>
  </si>
  <si>
    <t>Начальная (максимальная) цена контракта</t>
  </si>
  <si>
    <t xml:space="preserve">5% - </t>
  </si>
  <si>
    <t>Необходимость установления в документации о закупке требования об обеспечении исполнения контракта</t>
  </si>
  <si>
    <t xml:space="preserve">1% - </t>
  </si>
  <si>
    <t>Контактное лицо Контрактной службы, ответственное за информацию, содержащуюся в заявке на закупку</t>
  </si>
  <si>
    <t>И.Г. Чуруксаева</t>
  </si>
  <si>
    <t>Главный бухгалтер</t>
  </si>
  <si>
    <t>Инициатор закупки</t>
  </si>
  <si>
    <t>Н.В. Якимова</t>
  </si>
  <si>
    <t xml:space="preserve">Якимова Наталья Владимировна
тел.  8(3912)205057
</t>
  </si>
  <si>
    <t>Код товаров (работ, услуг), являющихся предметом закупки, по КТРУ, ОКПД2</t>
  </si>
  <si>
    <t>19.</t>
  </si>
  <si>
    <t>Поставщик (подрядчик, исполнитель) в случае осуществления закупки у единственного поставщика (подрядчика, исполнителя)</t>
  </si>
  <si>
    <t>Количество товаров (объем работ, услуг)/единица измерения</t>
  </si>
  <si>
    <t xml:space="preserve">18  12463050796246301001  17  001  0000  223  </t>
  </si>
  <si>
    <t>Специалист по ОТ ОМСМТ и ИО</t>
  </si>
  <si>
    <t>И.Н. Шалимова</t>
  </si>
  <si>
    <t>тел. 8 (391) 220-50-57</t>
  </si>
  <si>
    <t>Выполнение работ по проведению специальной оценки условий труда на рабочих местах в филиалах ФКУЗ МСЧ-24 ФСИН России 71.20.19.130</t>
  </si>
  <si>
    <t>рабочее место</t>
  </si>
  <si>
    <t>Таким образом, учитывая доведенное финансирование, в целях экономии бюджетных денежных средств государственный заказчик принимает решение для расчета НМЦК использовать наименьшую цену, предложенную потенциальными участниками закупки.</t>
  </si>
  <si>
    <t>Цена за 1 ед., используемая для расчета минимальной цены договора</t>
  </si>
  <si>
    <t>1700 (тысяча семьсот) рублей 00 копеек.</t>
  </si>
  <si>
    <t>Ответ на запрос ценовой инф-и 
КП №1
вход. 845 от 27.05.2026</t>
  </si>
  <si>
    <t>Ответ на запрос ценовой инф-и 
КП №2
вход. 844 от 27.05.2026</t>
  </si>
  <si>
    <t>Ответ на запрос ценовой инф-и 
КП №3
вход. 843 от 27.05.2026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</si>
</sst>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&quot;р.&quot;"/>
    <numFmt numFmtId="165" formatCode="0.000"/>
    <numFmt numFmtId="166" formatCode="[$-F800]dddd\,\ mmmm\ dd\,\ yyyy"/>
  </numFmts>
  <fonts count="19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0" borderId="0" xfId="0" applyFont="1" applyAlignment="1">
      <alignment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Border="1" applyAlignment="1">
      <alignment horizontal="center" wrapText="1"/>
    </xf>
    <xf numFmtId="1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/>
    <xf numFmtId="2" fontId="1" fillId="0" borderId="0" xfId="0" applyNumberFormat="1" applyFont="1" applyAlignment="1">
      <alignment wrapText="1"/>
    </xf>
    <xf numFmtId="164" fontId="4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10" fontId="3" fillId="0" borderId="0" xfId="0" applyNumberFormat="1" applyFont="1" applyBorder="1" applyAlignment="1">
      <alignment horizontal="center" vertical="center" wrapText="1"/>
    </xf>
    <xf numFmtId="0" fontId="5" fillId="0" borderId="0" xfId="0" quotePrefix="1" applyFont="1"/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10" fontId="3" fillId="0" borderId="3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9" fontId="3" fillId="0" borderId="0" xfId="0" applyNumberFormat="1" applyFont="1" applyAlignment="1">
      <alignment wrapText="1"/>
    </xf>
    <xf numFmtId="9" fontId="3" fillId="0" borderId="0" xfId="0" applyNumberFormat="1" applyFont="1"/>
    <xf numFmtId="0" fontId="3" fillId="0" borderId="0" xfId="0" applyFont="1" applyAlignment="1">
      <alignment wrapText="1"/>
    </xf>
    <xf numFmtId="164" fontId="7" fillId="0" borderId="0" xfId="0" applyNumberFormat="1" applyFont="1" applyAlignment="1">
      <alignment wrapText="1"/>
    </xf>
    <xf numFmtId="2" fontId="3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10" fontId="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2" fontId="12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5" fillId="0" borderId="0" xfId="0" applyFont="1"/>
    <xf numFmtId="49" fontId="0" fillId="0" borderId="0" xfId="0" applyNumberFormat="1" applyAlignment="1">
      <alignment wrapText="1"/>
    </xf>
    <xf numFmtId="49" fontId="0" fillId="0" borderId="0" xfId="0" applyNumberFormat="1" applyAlignment="1">
      <alignment vertical="top" wrapText="1"/>
    </xf>
    <xf numFmtId="49" fontId="0" fillId="0" borderId="0" xfId="0" applyNumberFormat="1" applyAlignment="1">
      <alignment vertical="top"/>
    </xf>
    <xf numFmtId="0" fontId="9" fillId="0" borderId="0" xfId="0" applyFont="1" applyAlignment="1">
      <alignment horizontal="left"/>
    </xf>
    <xf numFmtId="0" fontId="7" fillId="0" borderId="0" xfId="0" applyFont="1"/>
    <xf numFmtId="0" fontId="16" fillId="0" borderId="0" xfId="0" applyFont="1"/>
    <xf numFmtId="2" fontId="15" fillId="0" borderId="0" xfId="0" applyNumberFormat="1" applyFont="1"/>
    <xf numFmtId="0" fontId="11" fillId="0" borderId="0" xfId="0" applyFont="1" applyAlignment="1">
      <alignment horizontal="center" vertical="center"/>
    </xf>
    <xf numFmtId="0" fontId="11" fillId="0" borderId="10" xfId="0" applyFont="1" applyBorder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/>
    </xf>
    <xf numFmtId="0" fontId="11" fillId="0" borderId="17" xfId="0" applyFont="1" applyBorder="1" applyAlignment="1">
      <alignment horizontal="right"/>
    </xf>
    <xf numFmtId="0" fontId="11" fillId="0" borderId="19" xfId="0" applyFont="1" applyBorder="1" applyAlignment="1">
      <alignment horizontal="right" vertical="top"/>
    </xf>
    <xf numFmtId="0" fontId="11" fillId="0" borderId="1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8" fillId="0" borderId="0" xfId="0" applyFont="1"/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wrapText="1" shrinkToFit="1"/>
    </xf>
    <xf numFmtId="0" fontId="11" fillId="0" borderId="13" xfId="0" applyFont="1" applyBorder="1" applyAlignment="1">
      <alignment horizontal="left" wrapText="1" shrinkToFit="1"/>
    </xf>
    <xf numFmtId="0" fontId="11" fillId="0" borderId="14" xfId="0" applyFont="1" applyBorder="1" applyAlignment="1">
      <alignment horizontal="left" wrapText="1" shrinkToFit="1"/>
    </xf>
    <xf numFmtId="0" fontId="11" fillId="0" borderId="1" xfId="0" applyFont="1" applyBorder="1" applyAlignment="1">
      <alignment horizontal="left" wrapText="1" shrinkToFit="1"/>
    </xf>
    <xf numFmtId="0" fontId="11" fillId="0" borderId="1" xfId="0" applyFont="1" applyBorder="1" applyAlignment="1">
      <alignment horizontal="left" shrinkToFit="1"/>
    </xf>
    <xf numFmtId="0" fontId="11" fillId="0" borderId="12" xfId="0" applyFont="1" applyBorder="1" applyAlignment="1">
      <alignment horizontal="left" wrapText="1"/>
    </xf>
    <xf numFmtId="0" fontId="11" fillId="0" borderId="13" xfId="0" applyFont="1" applyBorder="1" applyAlignment="1">
      <alignment horizontal="left" wrapText="1"/>
    </xf>
    <xf numFmtId="0" fontId="11" fillId="0" borderId="14" xfId="0" applyFont="1" applyBorder="1" applyAlignment="1">
      <alignment horizontal="left" wrapText="1"/>
    </xf>
    <xf numFmtId="0" fontId="11" fillId="0" borderId="12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wrapText="1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wrapText="1"/>
    </xf>
    <xf numFmtId="0" fontId="11" fillId="0" borderId="11" xfId="0" applyFont="1" applyBorder="1" applyAlignment="1">
      <alignment horizontal="left" wrapText="1"/>
    </xf>
    <xf numFmtId="0" fontId="11" fillId="0" borderId="19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8" fontId="18" fillId="0" borderId="12" xfId="0" applyNumberFormat="1" applyFont="1" applyBorder="1" applyAlignment="1">
      <alignment horizontal="center" vertical="center"/>
    </xf>
    <xf numFmtId="8" fontId="18" fillId="0" borderId="13" xfId="0" applyNumberFormat="1" applyFont="1" applyBorder="1" applyAlignment="1">
      <alignment horizontal="center" vertical="center"/>
    </xf>
    <xf numFmtId="8" fontId="18" fillId="0" borderId="14" xfId="0" applyNumberFormat="1" applyFont="1" applyBorder="1" applyAlignment="1">
      <alignment horizontal="center" vertical="center"/>
    </xf>
    <xf numFmtId="8" fontId="11" fillId="0" borderId="11" xfId="0" applyNumberFormat="1" applyFont="1" applyBorder="1" applyAlignment="1">
      <alignment horizontal="left"/>
    </xf>
    <xf numFmtId="8" fontId="11" fillId="0" borderId="18" xfId="0" applyNumberFormat="1" applyFont="1" applyBorder="1" applyAlignment="1">
      <alignment horizontal="left"/>
    </xf>
    <xf numFmtId="8" fontId="11" fillId="0" borderId="10" xfId="0" applyNumberFormat="1" applyFont="1" applyBorder="1" applyAlignment="1">
      <alignment horizontal="left" vertical="top"/>
    </xf>
    <xf numFmtId="8" fontId="11" fillId="0" borderId="20" xfId="0" applyNumberFormat="1" applyFont="1" applyBorder="1" applyAlignment="1">
      <alignment horizontal="left" vertical="top"/>
    </xf>
    <xf numFmtId="0" fontId="7" fillId="0" borderId="0" xfId="0" applyFont="1" applyAlignment="1">
      <alignment horizontal="left"/>
    </xf>
    <xf numFmtId="166" fontId="8" fillId="0" borderId="0" xfId="0" applyNumberFormat="1" applyFont="1" applyAlignment="1">
      <alignment horizontal="center"/>
    </xf>
    <xf numFmtId="49" fontId="7" fillId="0" borderId="0" xfId="0" applyNumberFormat="1" applyFont="1" applyBorder="1" applyAlignment="1"/>
    <xf numFmtId="0" fontId="8" fillId="0" borderId="0" xfId="0" applyFont="1" applyAlignment="1">
      <alignment horizontal="left" vertical="top" wrapText="1"/>
    </xf>
    <xf numFmtId="0" fontId="1" fillId="0" borderId="0" xfId="0" applyFont="1" applyAlignment="1">
      <alignment horizontal="right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66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quotePrefix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172899</xdr:colOff>
      <xdr:row>16</xdr:row>
      <xdr:rowOff>153864</xdr:rowOff>
    </xdr:from>
    <xdr:to>
      <xdr:col>6</xdr:col>
      <xdr:colOff>456595</xdr:colOff>
      <xdr:row>19</xdr:row>
      <xdr:rowOff>151219</xdr:rowOff>
    </xdr:to>
    <xdr:pic>
      <xdr:nvPicPr>
        <xdr:cNvPr id="2" name="Рисунок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77" r="7478" b="8594"/>
        <a:stretch/>
      </xdr:blipFill>
      <xdr:spPr bwMode="auto">
        <a:xfrm>
          <a:off x="3301495" y="5480537"/>
          <a:ext cx="891831" cy="568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141183</xdr:colOff>
      <xdr:row>42</xdr:row>
      <xdr:rowOff>5042</xdr:rowOff>
    </xdr:from>
    <xdr:to>
      <xdr:col>3</xdr:col>
      <xdr:colOff>1304924</xdr:colOff>
      <xdr:row>44</xdr:row>
      <xdr:rowOff>57149</xdr:rowOff>
    </xdr:to>
    <xdr:sp macro="" textlink="">
      <xdr:nvSpPr>
        <xdr:cNvPr id="1025" name="Rectangle 2"/>
        <xdr:cNvSpPr>
          <a:spLocks noChangeArrowheads="1"/>
        </xdr:cNvSpPr>
      </xdr:nvSpPr>
      <xdr:spPr bwMode="auto">
        <a:xfrm>
          <a:off x="141183" y="21188642"/>
          <a:ext cx="4668941" cy="452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200025</xdr:colOff>
      <xdr:row>34</xdr:row>
      <xdr:rowOff>38100</xdr:rowOff>
    </xdr:from>
    <xdr:to>
      <xdr:col>4</xdr:col>
      <xdr:colOff>123825</xdr:colOff>
      <xdr:row>38</xdr:row>
      <xdr:rowOff>49039</xdr:rowOff>
    </xdr:to>
    <xdr:sp macro="" textlink="">
      <xdr:nvSpPr>
        <xdr:cNvPr id="1027" name="Rectangle 3"/>
        <xdr:cNvSpPr>
          <a:spLocks noChangeArrowheads="1"/>
        </xdr:cNvSpPr>
      </xdr:nvSpPr>
      <xdr:spPr bwMode="auto">
        <a:xfrm>
          <a:off x="200025" y="19621500"/>
          <a:ext cx="4743450" cy="811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- 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количество (объем) закупаемого товара (работы, услуги);</a:t>
          </a:r>
        </a:p>
        <a:p>
          <a:pPr algn="l" rtl="0">
            <a:defRPr sz="1000"/>
          </a:pPr>
          <a:r>
            <a:rPr lang="en-U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- 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количество значений, используемых в расчете;</a:t>
          </a:r>
        </a:p>
        <a:p>
          <a:pPr algn="l" rtl="0">
            <a:defRPr sz="1000"/>
          </a:pPr>
          <a:r>
            <a:rPr lang="en-U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номер источника ценовой информации;</a:t>
          </a:r>
        </a:p>
        <a:p>
          <a:pPr algn="l" rtl="0">
            <a:defRPr sz="1000"/>
          </a:pPr>
          <a:r>
            <a:rPr lang="ru-RU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ц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- цена единицы.</a:t>
          </a:r>
          <a:endParaRPr lang="ru-RU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133350</xdr:colOff>
      <xdr:row>38</xdr:row>
      <xdr:rowOff>115542</xdr:rowOff>
    </xdr:from>
    <xdr:to>
      <xdr:col>3</xdr:col>
      <xdr:colOff>866775</xdr:colOff>
      <xdr:row>39</xdr:row>
      <xdr:rowOff>163167</xdr:rowOff>
    </xdr:to>
    <xdr:sp macro="" textlink="">
      <xdr:nvSpPr>
        <xdr:cNvPr id="1028" name="Rectangle 4"/>
        <xdr:cNvSpPr>
          <a:spLocks noChangeArrowheads="1"/>
        </xdr:cNvSpPr>
      </xdr:nvSpPr>
      <xdr:spPr bwMode="auto">
        <a:xfrm>
          <a:off x="123825" y="5029200"/>
          <a:ext cx="39433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Коэффициент вариации цен </a:t>
          </a:r>
          <a:r>
            <a:rPr lang="en-U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(%) 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рассчитано по формуле: </a:t>
          </a:r>
        </a:p>
      </xdr:txBody>
    </xdr:sp>
    <xdr:clientData/>
  </xdr:twoCellAnchor>
  <xdr:twoCellAnchor>
    <xdr:from>
      <xdr:col>4</xdr:col>
      <xdr:colOff>38101</xdr:colOff>
      <xdr:row>38</xdr:row>
      <xdr:rowOff>19050</xdr:rowOff>
    </xdr:from>
    <xdr:to>
      <xdr:col>4</xdr:col>
      <xdr:colOff>1009651</xdr:colOff>
      <xdr:row>40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1" y="5295900"/>
          <a:ext cx="9715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</xdr:colOff>
      <xdr:row>34</xdr:row>
      <xdr:rowOff>123825</xdr:rowOff>
    </xdr:from>
    <xdr:to>
      <xdr:col>5</xdr:col>
      <xdr:colOff>180974</xdr:colOff>
      <xdr:row>36</xdr:row>
      <xdr:rowOff>123825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67275" y="19707225"/>
          <a:ext cx="1447799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2"/>
  <sheetViews>
    <sheetView topLeftCell="A31" zoomScale="130" zoomScaleNormal="130" workbookViewId="0">
      <selection activeCell="E8" sqref="E8"/>
    </sheetView>
  </sheetViews>
  <sheetFormatPr defaultRowHeight="15.75" x14ac:dyDescent="0.25"/>
  <cols>
    <col min="1" max="1" width="2" style="29" customWidth="1"/>
    <col min="2" max="2" width="3.5703125" style="29" customWidth="1"/>
    <col min="3" max="4" width="9.140625" style="29"/>
    <col min="5" max="5" width="16.28515625" style="29" customWidth="1"/>
    <col min="6" max="9" width="9.140625" style="29"/>
    <col min="10" max="10" width="10.42578125" style="29" customWidth="1"/>
    <col min="11" max="16384" width="9.140625" style="29"/>
  </cols>
  <sheetData>
    <row r="1" spans="2:10" x14ac:dyDescent="0.25">
      <c r="C1" s="29" t="s">
        <v>52</v>
      </c>
      <c r="H1" s="44" t="s">
        <v>53</v>
      </c>
    </row>
    <row r="2" spans="2:10" x14ac:dyDescent="0.25">
      <c r="B2" s="43"/>
      <c r="C2" s="43"/>
      <c r="D2" s="43" t="s">
        <v>16</v>
      </c>
      <c r="E2" s="43"/>
      <c r="G2" s="43"/>
      <c r="H2" s="43"/>
      <c r="I2" s="48" t="s">
        <v>54</v>
      </c>
      <c r="J2" s="43"/>
    </row>
    <row r="5" spans="2:10" x14ac:dyDescent="0.25">
      <c r="I5" s="45" t="s">
        <v>55</v>
      </c>
    </row>
    <row r="6" spans="2:10" x14ac:dyDescent="0.25">
      <c r="I6" s="45" t="s">
        <v>56</v>
      </c>
    </row>
    <row r="7" spans="2:10" x14ac:dyDescent="0.25">
      <c r="I7" s="45" t="s">
        <v>57</v>
      </c>
    </row>
    <row r="8" spans="2:10" x14ac:dyDescent="0.25">
      <c r="I8" s="42" t="s">
        <v>58</v>
      </c>
    </row>
    <row r="11" spans="2:10" ht="16.5" x14ac:dyDescent="0.25">
      <c r="F11" s="46" t="s">
        <v>59</v>
      </c>
    </row>
    <row r="13" spans="2:10" ht="30.75" customHeight="1" x14ac:dyDescent="0.25">
      <c r="B13" s="60" t="s">
        <v>60</v>
      </c>
      <c r="C13" s="60"/>
      <c r="D13" s="60"/>
      <c r="E13" s="60"/>
      <c r="F13" s="60"/>
      <c r="G13" s="60"/>
      <c r="H13" s="60"/>
      <c r="I13" s="60"/>
      <c r="J13" s="60"/>
    </row>
    <row r="14" spans="2:10" ht="33" customHeight="1" x14ac:dyDescent="0.25">
      <c r="B14" s="60" t="s">
        <v>61</v>
      </c>
      <c r="C14" s="60"/>
      <c r="D14" s="60"/>
      <c r="E14" s="60"/>
      <c r="F14" s="60"/>
      <c r="G14" s="60"/>
      <c r="H14" s="60"/>
      <c r="I14" s="60"/>
      <c r="J14" s="60"/>
    </row>
    <row r="16" spans="2:10" ht="44.25" customHeight="1" x14ac:dyDescent="0.25">
      <c r="B16" s="47" t="s">
        <v>62</v>
      </c>
      <c r="C16" s="61" t="s">
        <v>63</v>
      </c>
      <c r="D16" s="61"/>
      <c r="E16" s="61"/>
      <c r="F16" s="62" t="s">
        <v>64</v>
      </c>
      <c r="G16" s="61"/>
      <c r="H16" s="61"/>
      <c r="I16" s="61"/>
      <c r="J16" s="61"/>
    </row>
    <row r="17" spans="2:10" x14ac:dyDescent="0.25">
      <c r="B17" s="51" t="s">
        <v>65</v>
      </c>
      <c r="C17" s="63" t="s">
        <v>83</v>
      </c>
      <c r="D17" s="63"/>
      <c r="E17" s="63"/>
      <c r="F17" s="64" t="s">
        <v>84</v>
      </c>
      <c r="G17" s="65"/>
      <c r="H17" s="65"/>
      <c r="I17" s="65"/>
      <c r="J17" s="66"/>
    </row>
    <row r="18" spans="2:10" ht="45.75" customHeight="1" x14ac:dyDescent="0.25">
      <c r="B18" s="51" t="s">
        <v>66</v>
      </c>
      <c r="C18" s="67" t="s">
        <v>85</v>
      </c>
      <c r="D18" s="68"/>
      <c r="E18" s="69"/>
      <c r="F18" s="63"/>
      <c r="G18" s="63"/>
      <c r="H18" s="63"/>
      <c r="I18" s="63"/>
      <c r="J18" s="63"/>
    </row>
    <row r="19" spans="2:10" ht="33" customHeight="1" x14ac:dyDescent="0.25">
      <c r="B19" s="51" t="s">
        <v>67</v>
      </c>
      <c r="C19" s="70" t="s">
        <v>117</v>
      </c>
      <c r="D19" s="71"/>
      <c r="E19" s="71"/>
      <c r="F19" s="63"/>
      <c r="G19" s="63"/>
      <c r="H19" s="63"/>
      <c r="I19" s="63"/>
      <c r="J19" s="63"/>
    </row>
    <row r="20" spans="2:10" ht="45.75" customHeight="1" x14ac:dyDescent="0.25">
      <c r="B20" s="51" t="s">
        <v>68</v>
      </c>
      <c r="C20" s="70" t="s">
        <v>114</v>
      </c>
      <c r="D20" s="71"/>
      <c r="E20" s="71"/>
      <c r="F20" s="63"/>
      <c r="G20" s="63"/>
      <c r="H20" s="63"/>
      <c r="I20" s="63"/>
      <c r="J20" s="63"/>
    </row>
    <row r="21" spans="2:10" ht="92.25" customHeight="1" x14ac:dyDescent="0.25">
      <c r="B21" s="51" t="s">
        <v>69</v>
      </c>
      <c r="C21" s="67" t="s">
        <v>86</v>
      </c>
      <c r="D21" s="68"/>
      <c r="E21" s="69"/>
      <c r="F21" s="63"/>
      <c r="G21" s="63"/>
      <c r="H21" s="63"/>
      <c r="I21" s="63"/>
      <c r="J21" s="63"/>
    </row>
    <row r="22" spans="2:10" ht="30" customHeight="1" x14ac:dyDescent="0.25">
      <c r="B22" s="51" t="s">
        <v>72</v>
      </c>
      <c r="C22" s="72" t="s">
        <v>87</v>
      </c>
      <c r="D22" s="73"/>
      <c r="E22" s="74"/>
      <c r="F22" s="64" t="s">
        <v>90</v>
      </c>
      <c r="G22" s="65"/>
      <c r="H22" s="65"/>
      <c r="I22" s="65"/>
      <c r="J22" s="66"/>
    </row>
    <row r="23" spans="2:10" ht="78" customHeight="1" x14ac:dyDescent="0.25">
      <c r="B23" s="51" t="s">
        <v>73</v>
      </c>
      <c r="C23" s="75" t="s">
        <v>88</v>
      </c>
      <c r="D23" s="76"/>
      <c r="E23" s="77"/>
      <c r="F23" s="78" t="s">
        <v>89</v>
      </c>
      <c r="G23" s="63"/>
      <c r="H23" s="63"/>
      <c r="I23" s="63"/>
      <c r="J23" s="63"/>
    </row>
    <row r="24" spans="2:10" ht="77.25" customHeight="1" x14ac:dyDescent="0.25">
      <c r="B24" s="51" t="s">
        <v>70</v>
      </c>
      <c r="C24" s="78" t="s">
        <v>91</v>
      </c>
      <c r="D24" s="63"/>
      <c r="E24" s="63"/>
      <c r="F24" s="75" t="s">
        <v>92</v>
      </c>
      <c r="G24" s="76"/>
      <c r="H24" s="76"/>
      <c r="I24" s="76"/>
      <c r="J24" s="77"/>
    </row>
    <row r="25" spans="2:10" x14ac:dyDescent="0.25">
      <c r="B25" s="51" t="s">
        <v>71</v>
      </c>
      <c r="C25" s="63" t="s">
        <v>93</v>
      </c>
      <c r="D25" s="63"/>
      <c r="E25" s="63"/>
      <c r="F25" s="79" t="s">
        <v>94</v>
      </c>
      <c r="G25" s="79"/>
      <c r="H25" s="79"/>
      <c r="I25" s="79"/>
      <c r="J25" s="79"/>
    </row>
    <row r="26" spans="2:10" ht="29.25" customHeight="1" x14ac:dyDescent="0.25">
      <c r="B26" s="51" t="s">
        <v>74</v>
      </c>
      <c r="C26" s="72" t="s">
        <v>97</v>
      </c>
      <c r="D26" s="73"/>
      <c r="E26" s="74"/>
      <c r="F26" s="64" t="s">
        <v>98</v>
      </c>
      <c r="G26" s="65"/>
      <c r="H26" s="65"/>
      <c r="I26" s="65"/>
      <c r="J26" s="66"/>
    </row>
    <row r="27" spans="2:10" ht="30" customHeight="1" x14ac:dyDescent="0.25">
      <c r="B27" s="51" t="s">
        <v>75</v>
      </c>
      <c r="C27" s="72" t="s">
        <v>99</v>
      </c>
      <c r="D27" s="73"/>
      <c r="E27" s="74"/>
      <c r="F27" s="63"/>
      <c r="G27" s="63"/>
      <c r="H27" s="63"/>
      <c r="I27" s="63"/>
      <c r="J27" s="63"/>
    </row>
    <row r="28" spans="2:10" ht="63" customHeight="1" x14ac:dyDescent="0.25">
      <c r="B28" s="51" t="s">
        <v>76</v>
      </c>
      <c r="C28" s="72" t="s">
        <v>100</v>
      </c>
      <c r="D28" s="73"/>
      <c r="E28" s="74"/>
      <c r="F28" s="63"/>
      <c r="G28" s="63"/>
      <c r="H28" s="63"/>
      <c r="I28" s="63"/>
      <c r="J28" s="63"/>
    </row>
    <row r="29" spans="2:10" ht="32.25" customHeight="1" x14ac:dyDescent="0.25">
      <c r="B29" s="51" t="s">
        <v>77</v>
      </c>
      <c r="C29" s="72" t="s">
        <v>101</v>
      </c>
      <c r="D29" s="73"/>
      <c r="E29" s="74"/>
      <c r="F29" s="63"/>
      <c r="G29" s="63"/>
      <c r="H29" s="63"/>
      <c r="I29" s="63"/>
      <c r="J29" s="63"/>
    </row>
    <row r="30" spans="2:10" ht="30.75" customHeight="1" x14ac:dyDescent="0.25">
      <c r="B30" s="51" t="s">
        <v>78</v>
      </c>
      <c r="C30" s="78" t="s">
        <v>102</v>
      </c>
      <c r="D30" s="78"/>
      <c r="E30" s="78"/>
      <c r="F30" s="79" t="s">
        <v>103</v>
      </c>
      <c r="G30" s="79"/>
      <c r="H30" s="79"/>
      <c r="I30" s="79"/>
      <c r="J30" s="79"/>
    </row>
    <row r="31" spans="2:10" ht="18" customHeight="1" x14ac:dyDescent="0.25">
      <c r="B31" s="51" t="s">
        <v>79</v>
      </c>
      <c r="C31" s="78" t="s">
        <v>95</v>
      </c>
      <c r="D31" s="78"/>
      <c r="E31" s="78"/>
      <c r="F31" s="80" t="s">
        <v>96</v>
      </c>
      <c r="G31" s="80"/>
      <c r="H31" s="80"/>
      <c r="I31" s="80"/>
      <c r="J31" s="80"/>
    </row>
    <row r="32" spans="2:10" ht="30.75" customHeight="1" x14ac:dyDescent="0.25">
      <c r="B32" s="52" t="s">
        <v>80</v>
      </c>
      <c r="C32" s="72" t="s">
        <v>104</v>
      </c>
      <c r="D32" s="73"/>
      <c r="E32" s="74"/>
      <c r="F32" s="90">
        <v>23536.240000000002</v>
      </c>
      <c r="G32" s="91"/>
      <c r="H32" s="91"/>
      <c r="I32" s="91"/>
      <c r="J32" s="92"/>
    </row>
    <row r="33" spans="2:10" ht="18" customHeight="1" x14ac:dyDescent="0.25">
      <c r="B33" s="84" t="s">
        <v>81</v>
      </c>
      <c r="C33" s="86" t="s">
        <v>106</v>
      </c>
      <c r="D33" s="87"/>
      <c r="E33" s="87"/>
      <c r="F33" s="49" t="s">
        <v>105</v>
      </c>
      <c r="G33" s="93">
        <f>F32*0.05</f>
        <v>1176.8120000000001</v>
      </c>
      <c r="H33" s="93"/>
      <c r="I33" s="93"/>
      <c r="J33" s="94"/>
    </row>
    <row r="34" spans="2:10" ht="43.5" customHeight="1" x14ac:dyDescent="0.25">
      <c r="B34" s="85"/>
      <c r="C34" s="88"/>
      <c r="D34" s="89"/>
      <c r="E34" s="89"/>
      <c r="F34" s="50" t="s">
        <v>107</v>
      </c>
      <c r="G34" s="95">
        <f>F32*0.01</f>
        <v>235.36240000000001</v>
      </c>
      <c r="H34" s="95"/>
      <c r="I34" s="95"/>
      <c r="J34" s="96"/>
    </row>
    <row r="35" spans="2:10" ht="76.5" customHeight="1" x14ac:dyDescent="0.25">
      <c r="B35" s="51" t="s">
        <v>82</v>
      </c>
      <c r="C35" s="72" t="s">
        <v>108</v>
      </c>
      <c r="D35" s="73"/>
      <c r="E35" s="74"/>
      <c r="F35" s="81" t="s">
        <v>113</v>
      </c>
      <c r="G35" s="82"/>
      <c r="H35" s="82"/>
      <c r="I35" s="82"/>
      <c r="J35" s="83"/>
    </row>
    <row r="36" spans="2:10" ht="63" customHeight="1" x14ac:dyDescent="0.25">
      <c r="B36" s="51" t="s">
        <v>115</v>
      </c>
      <c r="C36" s="72" t="s">
        <v>116</v>
      </c>
      <c r="D36" s="73"/>
      <c r="E36" s="74"/>
      <c r="F36" s="63"/>
      <c r="G36" s="63"/>
      <c r="H36" s="63"/>
      <c r="I36" s="63"/>
      <c r="J36" s="63"/>
    </row>
    <row r="39" spans="2:10" x14ac:dyDescent="0.25">
      <c r="B39" s="29" t="s">
        <v>110</v>
      </c>
      <c r="I39" s="29" t="s">
        <v>109</v>
      </c>
    </row>
    <row r="42" spans="2:10" x14ac:dyDescent="0.25">
      <c r="B42" s="29" t="s">
        <v>111</v>
      </c>
      <c r="I42" s="53" t="s">
        <v>112</v>
      </c>
    </row>
  </sheetData>
  <mergeCells count="44">
    <mergeCell ref="B33:B34"/>
    <mergeCell ref="C33:E34"/>
    <mergeCell ref="F32:J32"/>
    <mergeCell ref="G33:J33"/>
    <mergeCell ref="G34:J34"/>
    <mergeCell ref="C32:E32"/>
    <mergeCell ref="F36:J36"/>
    <mergeCell ref="C35:E35"/>
    <mergeCell ref="C36:E36"/>
    <mergeCell ref="C26:E26"/>
    <mergeCell ref="F26:J26"/>
    <mergeCell ref="C30:E30"/>
    <mergeCell ref="F30:J30"/>
    <mergeCell ref="F35:J35"/>
    <mergeCell ref="C27:E27"/>
    <mergeCell ref="F27:J27"/>
    <mergeCell ref="C28:E28"/>
    <mergeCell ref="F28:J28"/>
    <mergeCell ref="C29:E29"/>
    <mergeCell ref="F29:J29"/>
    <mergeCell ref="C24:E24"/>
    <mergeCell ref="F24:J24"/>
    <mergeCell ref="C25:E25"/>
    <mergeCell ref="F25:J25"/>
    <mergeCell ref="C31:E31"/>
    <mergeCell ref="F31:J31"/>
    <mergeCell ref="C21:E21"/>
    <mergeCell ref="F21:J21"/>
    <mergeCell ref="C22:E22"/>
    <mergeCell ref="F22:J22"/>
    <mergeCell ref="C23:E23"/>
    <mergeCell ref="F23:J23"/>
    <mergeCell ref="C18:E18"/>
    <mergeCell ref="F18:J18"/>
    <mergeCell ref="C19:E19"/>
    <mergeCell ref="F19:J19"/>
    <mergeCell ref="C20:E20"/>
    <mergeCell ref="F20:J20"/>
    <mergeCell ref="B13:J13"/>
    <mergeCell ref="B14:J14"/>
    <mergeCell ref="C16:E16"/>
    <mergeCell ref="F16:J16"/>
    <mergeCell ref="C17:E17"/>
    <mergeCell ref="F17:J17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="130" zoomScaleNormal="130" workbookViewId="0">
      <selection activeCell="A7" sqref="A7:I7"/>
    </sheetView>
  </sheetViews>
  <sheetFormatPr defaultRowHeight="15" x14ac:dyDescent="0.25"/>
  <cols>
    <col min="1" max="1" width="10.42578125" style="26" bestFit="1" customWidth="1"/>
    <col min="2" max="16384" width="9.140625" style="26"/>
  </cols>
  <sheetData>
    <row r="1" spans="1:9" ht="15.75" x14ac:dyDescent="0.25">
      <c r="E1" s="28" t="s">
        <v>10</v>
      </c>
    </row>
    <row r="2" spans="1:9" ht="15.75" x14ac:dyDescent="0.25">
      <c r="E2" s="29"/>
    </row>
    <row r="3" spans="1:9" x14ac:dyDescent="0.25">
      <c r="H3" s="98">
        <f ca="1">TODAY()</f>
        <v>46169</v>
      </c>
      <c r="I3" s="98"/>
    </row>
    <row r="4" spans="1:9" x14ac:dyDescent="0.25">
      <c r="A4" s="39"/>
      <c r="B4" s="39"/>
      <c r="C4" s="39"/>
      <c r="D4" s="39"/>
      <c r="E4" s="39"/>
      <c r="F4" s="39"/>
      <c r="G4" s="39"/>
      <c r="H4" s="39"/>
      <c r="I4" s="39"/>
    </row>
    <row r="5" spans="1:9" x14ac:dyDescent="0.25">
      <c r="A5" s="40" t="s">
        <v>12</v>
      </c>
      <c r="B5" s="39"/>
      <c r="C5" s="99" t="s">
        <v>118</v>
      </c>
      <c r="D5" s="99"/>
      <c r="E5" s="99"/>
      <c r="F5" s="99"/>
      <c r="G5" s="99"/>
      <c r="H5" s="99"/>
      <c r="I5" s="39"/>
    </row>
    <row r="6" spans="1:9" x14ac:dyDescent="0.25">
      <c r="A6" s="40" t="s">
        <v>11</v>
      </c>
      <c r="B6" s="39"/>
      <c r="C6" s="39"/>
      <c r="D6" s="39"/>
      <c r="E6" s="39"/>
      <c r="F6" s="39"/>
      <c r="G6" s="39"/>
      <c r="H6" s="39"/>
      <c r="I6" s="39"/>
    </row>
    <row r="7" spans="1:9" x14ac:dyDescent="0.25">
      <c r="A7" s="97" t="s">
        <v>49</v>
      </c>
      <c r="B7" s="97"/>
      <c r="C7" s="97"/>
      <c r="D7" s="97"/>
      <c r="E7" s="97"/>
      <c r="F7" s="97"/>
      <c r="G7" s="97"/>
      <c r="H7" s="97"/>
      <c r="I7" s="97"/>
    </row>
    <row r="8" spans="1:9" x14ac:dyDescent="0.25">
      <c r="A8" s="39"/>
      <c r="B8" s="39"/>
      <c r="C8" s="39"/>
      <c r="D8" s="39"/>
      <c r="E8" s="39"/>
      <c r="F8" s="39"/>
      <c r="G8" s="39"/>
      <c r="H8" s="39"/>
      <c r="I8" s="39"/>
    </row>
    <row r="9" spans="1:9" x14ac:dyDescent="0.25">
      <c r="A9" s="27" t="s">
        <v>13</v>
      </c>
    </row>
    <row r="10" spans="1:9" ht="40.5" customHeight="1" x14ac:dyDescent="0.25">
      <c r="A10" s="100" t="str">
        <f>INDEX(Лист3!C:C,MATCH(A7,Лист3!B:B,0))</f>
        <v>Продукты питания</v>
      </c>
      <c r="B10" s="100"/>
      <c r="C10" s="100"/>
      <c r="D10" s="100"/>
      <c r="E10" s="100"/>
      <c r="F10" s="100"/>
      <c r="G10" s="100"/>
      <c r="H10" s="100"/>
      <c r="I10" s="100"/>
    </row>
    <row r="11" spans="1:9" x14ac:dyDescent="0.25">
      <c r="A11" s="38" t="s">
        <v>27</v>
      </c>
      <c r="B11" s="33"/>
      <c r="E11" s="33"/>
      <c r="F11" s="33"/>
      <c r="G11" s="33"/>
      <c r="H11" s="33"/>
      <c r="I11" s="33"/>
    </row>
    <row r="12" spans="1:9" ht="31.5" customHeight="1" x14ac:dyDescent="0.25">
      <c r="A12" s="41">
        <v>158652.5</v>
      </c>
      <c r="B12" s="100" t="str">
        <f>TEXT(TRUNC(TEXT(A12,n0)),"# ##0")&amp;" ("&amp;SUBSTITUTE(SUBSTITUTE(PROPER(INDEX(n_4,MID(TEXT(A12,n0),1,1)+1)&amp;INDEX(n0x,MID(TEXT(A12,n0),2,1)+1,MID(TEXT(A12,n0),3,1)+1)&amp;IF(-MID(TEXT(A12,n0),1,3),"миллиард"&amp;VLOOKUP(MID(TEXT(A12,n0),3,1)*AND(MID(TEXT(A12,n0),2,1)-1),мил,2),"")&amp;INDEX(n_4,MID(TEXT(A12,n0),4,1)+1)&amp;INDEX(n0x,MID(TEXT(A12,n0),5,1)+1,MID(TEXT(A12,n0),6,1)+1)&amp;IF(-MID(TEXT(A12,n0),4,3),"миллион"&amp;VLOOKUP(MID(TEXT(A12,n0),6,1)*AND(MID(TEXT(A12,n0),5,1)-1),мил,2),"")&amp;INDEX(n_4,MID(TEXT(A12,n0),7,1)+1)&amp;INDEX(n1x,MID(TEXT(A12,n0),8,1)+1,MID(TEXT(A12,n0),9,1)+1)&amp;IF(-MID(TEXT(A12,n0),7,3),VLOOKUP(MID(TEXT(A12,n0),9,1)*AND(MID(TEXT(A12,n0),8,1)-1),тыс,2),"")&amp;INDEX(n_4,MID(TEXT(A12,n0),10,1)+1)&amp;INDEX(n0x,MID(TEXT(A12,n0),11,1)+1,MID(TEXT(A12,n0),12,1)+1)),"z"," ")&amp;IF(TRUNC(TEXT(A12,n0)),"","Ноль ")&amp;"рубл"&amp;VLOOKUP(MOD(MAX(MOD(MID(TEXT(A12,n0),11,2)-11,100),9),10),{0,"ь ";1,"я ";4,"ей "},2)," рубл",") рубл")&amp;RIGHT(TEXT(A12,n0),2)&amp; "0 коп."</f>
        <v>158 652 (Сто пятьдесят восемь тысяч шестьсот пятьдесят два) рубля ,50 коп.</v>
      </c>
      <c r="C12" s="100"/>
      <c r="D12" s="100"/>
      <c r="E12" s="100"/>
      <c r="F12" s="100"/>
      <c r="G12" s="100"/>
      <c r="H12" s="100"/>
      <c r="I12" s="100"/>
    </row>
    <row r="13" spans="1:9" x14ac:dyDescent="0.25">
      <c r="A13" s="34"/>
    </row>
    <row r="14" spans="1:9" x14ac:dyDescent="0.25">
      <c r="A14" s="27" t="s">
        <v>14</v>
      </c>
    </row>
    <row r="15" spans="1:9" ht="189.75" customHeight="1" x14ac:dyDescent="0.25">
      <c r="A15" s="100" t="str">
        <f>INDEX(Лист3!D:D,MATCH(A7,Лист3!B:B,0))</f>
        <v>Обоснование начальной (максимальной) цены государственного контракта на поставку объекта закупки осуществлено с учетом требований статьи 22 Федерального закона РФ от 05.04.2013 № 44-ФЗ.
Начальная (максимальная) цена контракта определялась методом сопоставимых рыночных цен (анализа рынка),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(НМЦК), утвержденным приказом Министерства экономического развития Российской Федерации от 02.10.2013г. № 567 (далее Методические рекомендации).  Выводы о цене контракта делались на основе информации о цене за единицу услуги, полученных по запросу от потенциальных исполнителей.  Начальная (максимальная) цена контракта включает в себя все расходы исполнителя, налоги, сборы и другие обязательные платежи.</v>
      </c>
      <c r="B15" s="100"/>
      <c r="C15" s="100"/>
      <c r="D15" s="100"/>
      <c r="E15" s="100"/>
      <c r="F15" s="100"/>
      <c r="G15" s="100"/>
      <c r="H15" s="100"/>
      <c r="I15" s="100"/>
    </row>
    <row r="18" spans="1:8" x14ac:dyDescent="0.25">
      <c r="A18" s="26" t="s">
        <v>15</v>
      </c>
      <c r="H18" s="26" t="s">
        <v>16</v>
      </c>
    </row>
  </sheetData>
  <mergeCells count="6">
    <mergeCell ref="A7:I7"/>
    <mergeCell ref="H3:I3"/>
    <mergeCell ref="C5:H5"/>
    <mergeCell ref="A10:I10"/>
    <mergeCell ref="A15:I15"/>
    <mergeCell ref="B12:I12"/>
  </mergeCells>
  <phoneticPr fontId="0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Лист3!$B:$B</xm:f>
          </x14:formula1>
          <xm:sqref>A7:I7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S396"/>
  <sheetViews>
    <sheetView tabSelected="1" topLeftCell="A4" zoomScaleNormal="100" workbookViewId="0">
      <selection activeCell="E35" sqref="E35"/>
    </sheetView>
  </sheetViews>
  <sheetFormatPr defaultRowHeight="15" x14ac:dyDescent="0.25"/>
  <cols>
    <col min="1" max="1" width="5.140625" style="1" customWidth="1"/>
    <col min="2" max="2" width="27.7109375" style="1" customWidth="1"/>
    <col min="3" max="5" width="19.7109375" style="1" customWidth="1"/>
    <col min="6" max="6" width="13.42578125" style="1" customWidth="1"/>
    <col min="7" max="7" width="15.7109375" style="1" customWidth="1"/>
    <col min="8" max="8" width="14.7109375" style="1" customWidth="1"/>
    <col min="9" max="9" width="6.85546875" style="1" customWidth="1"/>
    <col min="10" max="10" width="9.42578125" style="1" customWidth="1"/>
    <col min="11" max="11" width="15.42578125" style="1" customWidth="1"/>
    <col min="12" max="12" width="13.140625" style="1" customWidth="1"/>
    <col min="13" max="16384" width="9.140625" style="1"/>
  </cols>
  <sheetData>
    <row r="1" spans="1:19" ht="33.75" customHeight="1" x14ac:dyDescent="0.25">
      <c r="D1" s="102" t="s">
        <v>20</v>
      </c>
      <c r="E1" s="103"/>
      <c r="F1" s="103"/>
      <c r="G1" s="103"/>
      <c r="H1" s="103"/>
      <c r="I1" s="103"/>
      <c r="J1" s="101"/>
      <c r="K1" s="101"/>
      <c r="L1" s="101"/>
    </row>
    <row r="2" spans="1:19" x14ac:dyDescent="0.25">
      <c r="D2" s="3"/>
      <c r="E2" s="3"/>
      <c r="F2" s="3"/>
      <c r="G2" s="3"/>
      <c r="H2" s="3"/>
      <c r="I2" s="3"/>
      <c r="J2" s="3"/>
      <c r="K2" s="106">
        <f ca="1">TODAY()</f>
        <v>46169</v>
      </c>
      <c r="L2" s="106"/>
      <c r="M2" s="3"/>
      <c r="N2" s="3"/>
      <c r="O2" s="3"/>
      <c r="P2" s="3"/>
      <c r="Q2" s="3"/>
      <c r="R2" s="3"/>
      <c r="S2" s="3"/>
    </row>
    <row r="3" spans="1:19" ht="87.75" customHeight="1" x14ac:dyDescent="0.25">
      <c r="A3" s="104" t="s">
        <v>17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3"/>
      <c r="N3" s="3"/>
      <c r="O3" s="3"/>
      <c r="P3" s="3"/>
      <c r="Q3" s="3"/>
      <c r="R3" s="3"/>
      <c r="S3" s="3"/>
    </row>
    <row r="4" spans="1:19" ht="15.75" thickBot="1" x14ac:dyDescent="0.3">
      <c r="F4" s="8"/>
      <c r="G4" s="8"/>
      <c r="H4" s="8"/>
      <c r="L4" s="1" t="s">
        <v>18</v>
      </c>
    </row>
    <row r="5" spans="1:19" ht="96.75" customHeight="1" x14ac:dyDescent="0.25">
      <c r="A5" s="54" t="s">
        <v>5</v>
      </c>
      <c r="B5" s="55" t="s">
        <v>1</v>
      </c>
      <c r="C5" s="56" t="s">
        <v>127</v>
      </c>
      <c r="D5" s="56" t="s">
        <v>128</v>
      </c>
      <c r="E5" s="56" t="s">
        <v>129</v>
      </c>
      <c r="F5" s="16" t="s">
        <v>0</v>
      </c>
      <c r="G5" s="16" t="s">
        <v>2</v>
      </c>
      <c r="H5" s="16" t="s">
        <v>6</v>
      </c>
      <c r="I5" s="16" t="s">
        <v>8</v>
      </c>
      <c r="J5" s="16" t="s">
        <v>9</v>
      </c>
      <c r="K5" s="16" t="s">
        <v>125</v>
      </c>
      <c r="L5" s="17" t="s">
        <v>7</v>
      </c>
    </row>
    <row r="6" spans="1:19" ht="108" customHeight="1" x14ac:dyDescent="0.25">
      <c r="A6" s="57">
        <v>1</v>
      </c>
      <c r="B6" s="58" t="s">
        <v>122</v>
      </c>
      <c r="C6" s="57">
        <v>2300</v>
      </c>
      <c r="D6" s="57">
        <v>1700</v>
      </c>
      <c r="E6" s="57">
        <v>2500</v>
      </c>
      <c r="F6" s="12">
        <f>AVERAGE(C6:E6)</f>
        <v>2166.6666666666665</v>
      </c>
      <c r="G6" s="12">
        <f>STDEVA(C6:E6)</f>
        <v>416.33319989322615</v>
      </c>
      <c r="H6" s="30">
        <f>IF(F6&gt;0,STDEVA(C6:E6)/(SUM(C6:E6)/COUNTIF(C6:E6,"&gt;0")),0)</f>
        <v>0.19215378456610438</v>
      </c>
      <c r="I6" s="11" t="s">
        <v>123</v>
      </c>
      <c r="J6" s="11">
        <v>1</v>
      </c>
      <c r="K6" s="25">
        <v>1700</v>
      </c>
      <c r="L6" s="25">
        <f>J6*K6</f>
        <v>1700</v>
      </c>
    </row>
    <row r="7" spans="1:19" s="23" customFormat="1" ht="45.75" hidden="1" customHeight="1" x14ac:dyDescent="0.25">
      <c r="A7" s="11" t="str">
        <f>IF(K7&gt;0,A6+1,"")</f>
        <v/>
      </c>
      <c r="B7" s="31"/>
      <c r="C7" s="32">
        <v>0</v>
      </c>
      <c r="D7" s="32">
        <v>0</v>
      </c>
      <c r="E7" s="32">
        <v>0</v>
      </c>
      <c r="F7" s="12">
        <f t="shared" ref="F7:F25" si="0">AVERAGE(C7:E7)</f>
        <v>0</v>
      </c>
      <c r="G7" s="12">
        <f t="shared" ref="G7:G25" si="1">STDEVA(C7:E7)</f>
        <v>0</v>
      </c>
      <c r="H7" s="30">
        <f t="shared" ref="H7:H25" si="2">IF(F7&gt;0,STDEVA(C7:E7)/(SUM(C7:E7)/COUNTIF(C7:E7,"&gt;0")),0)</f>
        <v>0</v>
      </c>
      <c r="I7" s="11" t="s">
        <v>4</v>
      </c>
      <c r="J7" s="11">
        <v>1</v>
      </c>
      <c r="K7" s="25">
        <f t="shared" ref="K7:K25" si="3">ROUND(AVERAGE(C7:E7),2)</f>
        <v>0</v>
      </c>
      <c r="L7" s="25">
        <f t="shared" ref="L7:L25" si="4">J7*K7</f>
        <v>0</v>
      </c>
    </row>
    <row r="8" spans="1:19" s="23" customFormat="1" ht="45.75" hidden="1" customHeight="1" x14ac:dyDescent="0.25">
      <c r="A8" s="11" t="str">
        <f t="shared" ref="A8:A33" si="5">IF(K8&gt;0,A7+1,"")</f>
        <v/>
      </c>
      <c r="B8" s="31"/>
      <c r="C8" s="32">
        <v>0</v>
      </c>
      <c r="D8" s="32">
        <v>0</v>
      </c>
      <c r="E8" s="32">
        <v>0</v>
      </c>
      <c r="F8" s="12">
        <f t="shared" si="0"/>
        <v>0</v>
      </c>
      <c r="G8" s="12">
        <f t="shared" si="1"/>
        <v>0</v>
      </c>
      <c r="H8" s="30">
        <f t="shared" si="2"/>
        <v>0</v>
      </c>
      <c r="I8" s="11" t="s">
        <v>4</v>
      </c>
      <c r="J8" s="11">
        <v>1</v>
      </c>
      <c r="K8" s="25">
        <f t="shared" si="3"/>
        <v>0</v>
      </c>
      <c r="L8" s="25">
        <f t="shared" si="4"/>
        <v>0</v>
      </c>
    </row>
    <row r="9" spans="1:19" s="23" customFormat="1" ht="45.75" hidden="1" customHeight="1" x14ac:dyDescent="0.25">
      <c r="A9" s="11" t="str">
        <f t="shared" si="5"/>
        <v/>
      </c>
      <c r="B9" s="31"/>
      <c r="C9" s="32">
        <v>0</v>
      </c>
      <c r="D9" s="32">
        <v>0</v>
      </c>
      <c r="E9" s="32">
        <v>0</v>
      </c>
      <c r="F9" s="12">
        <f t="shared" si="0"/>
        <v>0</v>
      </c>
      <c r="G9" s="12">
        <f t="shared" si="1"/>
        <v>0</v>
      </c>
      <c r="H9" s="30">
        <f t="shared" si="2"/>
        <v>0</v>
      </c>
      <c r="I9" s="11" t="s">
        <v>4</v>
      </c>
      <c r="J9" s="11">
        <v>1</v>
      </c>
      <c r="K9" s="25">
        <f t="shared" si="3"/>
        <v>0</v>
      </c>
      <c r="L9" s="25">
        <f t="shared" si="4"/>
        <v>0</v>
      </c>
    </row>
    <row r="10" spans="1:19" s="23" customFormat="1" ht="45.75" hidden="1" customHeight="1" x14ac:dyDescent="0.25">
      <c r="A10" s="11" t="str">
        <f t="shared" si="5"/>
        <v/>
      </c>
      <c r="B10" s="31"/>
      <c r="C10" s="32">
        <v>0</v>
      </c>
      <c r="D10" s="32">
        <v>0</v>
      </c>
      <c r="E10" s="32">
        <v>0</v>
      </c>
      <c r="F10" s="12">
        <f t="shared" si="0"/>
        <v>0</v>
      </c>
      <c r="G10" s="12">
        <f t="shared" si="1"/>
        <v>0</v>
      </c>
      <c r="H10" s="30">
        <f t="shared" si="2"/>
        <v>0</v>
      </c>
      <c r="I10" s="11" t="s">
        <v>4</v>
      </c>
      <c r="J10" s="11">
        <v>1</v>
      </c>
      <c r="K10" s="25">
        <f t="shared" si="3"/>
        <v>0</v>
      </c>
      <c r="L10" s="25">
        <f t="shared" si="4"/>
        <v>0</v>
      </c>
    </row>
    <row r="11" spans="1:19" s="23" customFormat="1" ht="45.75" hidden="1" customHeight="1" x14ac:dyDescent="0.25">
      <c r="A11" s="11" t="e">
        <f>A7:L</f>
        <v>#NAME?</v>
      </c>
      <c r="B11" s="31"/>
      <c r="C11" s="32">
        <v>0</v>
      </c>
      <c r="D11" s="32">
        <v>0</v>
      </c>
      <c r="E11" s="32">
        <v>0</v>
      </c>
      <c r="F11" s="12">
        <f t="shared" si="0"/>
        <v>0</v>
      </c>
      <c r="G11" s="12">
        <f t="shared" si="1"/>
        <v>0</v>
      </c>
      <c r="H11" s="30">
        <f t="shared" si="2"/>
        <v>0</v>
      </c>
      <c r="I11" s="11" t="s">
        <v>4</v>
      </c>
      <c r="J11" s="11">
        <v>1</v>
      </c>
      <c r="K11" s="25">
        <f t="shared" si="3"/>
        <v>0</v>
      </c>
      <c r="L11" s="25">
        <f t="shared" si="4"/>
        <v>0</v>
      </c>
    </row>
    <row r="12" spans="1:19" s="23" customFormat="1" ht="45.75" hidden="1" customHeight="1" x14ac:dyDescent="0.25">
      <c r="A12" s="11" t="str">
        <f t="shared" si="5"/>
        <v/>
      </c>
      <c r="B12" s="31"/>
      <c r="C12" s="32">
        <v>0</v>
      </c>
      <c r="D12" s="32">
        <v>0</v>
      </c>
      <c r="E12" s="32">
        <v>0</v>
      </c>
      <c r="F12" s="12">
        <f t="shared" si="0"/>
        <v>0</v>
      </c>
      <c r="G12" s="12">
        <f t="shared" si="1"/>
        <v>0</v>
      </c>
      <c r="H12" s="30">
        <f t="shared" si="2"/>
        <v>0</v>
      </c>
      <c r="I12" s="11" t="s">
        <v>4</v>
      </c>
      <c r="J12" s="11">
        <v>1</v>
      </c>
      <c r="K12" s="25">
        <f t="shared" si="3"/>
        <v>0</v>
      </c>
      <c r="L12" s="25">
        <f t="shared" si="4"/>
        <v>0</v>
      </c>
    </row>
    <row r="13" spans="1:19" s="23" customFormat="1" ht="45.75" hidden="1" customHeight="1" x14ac:dyDescent="0.25">
      <c r="A13" s="11" t="str">
        <f t="shared" si="5"/>
        <v/>
      </c>
      <c r="B13" s="31"/>
      <c r="C13" s="32">
        <v>0</v>
      </c>
      <c r="D13" s="32">
        <v>0</v>
      </c>
      <c r="E13" s="32">
        <v>0</v>
      </c>
      <c r="F13" s="12">
        <f t="shared" si="0"/>
        <v>0</v>
      </c>
      <c r="G13" s="12">
        <f t="shared" si="1"/>
        <v>0</v>
      </c>
      <c r="H13" s="30">
        <f t="shared" si="2"/>
        <v>0</v>
      </c>
      <c r="I13" s="11" t="s">
        <v>4</v>
      </c>
      <c r="J13" s="11">
        <v>1</v>
      </c>
      <c r="K13" s="25">
        <f t="shared" si="3"/>
        <v>0</v>
      </c>
      <c r="L13" s="25">
        <f t="shared" si="4"/>
        <v>0</v>
      </c>
    </row>
    <row r="14" spans="1:19" s="23" customFormat="1" ht="45.75" hidden="1" customHeight="1" x14ac:dyDescent="0.25">
      <c r="A14" s="11" t="str">
        <f t="shared" si="5"/>
        <v/>
      </c>
      <c r="B14" s="31"/>
      <c r="C14" s="32">
        <v>0</v>
      </c>
      <c r="D14" s="32">
        <v>0</v>
      </c>
      <c r="E14" s="32">
        <v>0</v>
      </c>
      <c r="F14" s="12">
        <f t="shared" si="0"/>
        <v>0</v>
      </c>
      <c r="G14" s="12">
        <f t="shared" si="1"/>
        <v>0</v>
      </c>
      <c r="H14" s="30">
        <f t="shared" si="2"/>
        <v>0</v>
      </c>
      <c r="I14" s="11" t="s">
        <v>4</v>
      </c>
      <c r="J14" s="11">
        <v>1</v>
      </c>
      <c r="K14" s="25">
        <f t="shared" si="3"/>
        <v>0</v>
      </c>
      <c r="L14" s="25">
        <f t="shared" si="4"/>
        <v>0</v>
      </c>
    </row>
    <row r="15" spans="1:19" s="23" customFormat="1" ht="45.75" hidden="1" customHeight="1" x14ac:dyDescent="0.25">
      <c r="A15" s="11" t="str">
        <f t="shared" si="5"/>
        <v/>
      </c>
      <c r="B15" s="31"/>
      <c r="C15" s="32">
        <v>0</v>
      </c>
      <c r="D15" s="32">
        <v>0</v>
      </c>
      <c r="E15" s="32">
        <v>0</v>
      </c>
      <c r="F15" s="12">
        <f t="shared" si="0"/>
        <v>0</v>
      </c>
      <c r="G15" s="12">
        <f t="shared" si="1"/>
        <v>0</v>
      </c>
      <c r="H15" s="30">
        <f t="shared" si="2"/>
        <v>0</v>
      </c>
      <c r="I15" s="11" t="s">
        <v>4</v>
      </c>
      <c r="J15" s="11">
        <v>1</v>
      </c>
      <c r="K15" s="25">
        <f t="shared" si="3"/>
        <v>0</v>
      </c>
      <c r="L15" s="25">
        <f t="shared" si="4"/>
        <v>0</v>
      </c>
    </row>
    <row r="16" spans="1:19" s="23" customFormat="1" ht="45.75" hidden="1" customHeight="1" x14ac:dyDescent="0.25">
      <c r="A16" s="11" t="str">
        <f t="shared" si="5"/>
        <v/>
      </c>
      <c r="B16" s="31"/>
      <c r="C16" s="32">
        <v>0</v>
      </c>
      <c r="D16" s="32">
        <v>0</v>
      </c>
      <c r="E16" s="32">
        <v>0</v>
      </c>
      <c r="F16" s="12">
        <f t="shared" si="0"/>
        <v>0</v>
      </c>
      <c r="G16" s="12">
        <f t="shared" si="1"/>
        <v>0</v>
      </c>
      <c r="H16" s="30">
        <f t="shared" si="2"/>
        <v>0</v>
      </c>
      <c r="I16" s="11" t="s">
        <v>4</v>
      </c>
      <c r="J16" s="11">
        <v>1</v>
      </c>
      <c r="K16" s="25">
        <f t="shared" si="3"/>
        <v>0</v>
      </c>
      <c r="L16" s="25">
        <f t="shared" si="4"/>
        <v>0</v>
      </c>
    </row>
    <row r="17" spans="1:12" s="23" customFormat="1" ht="45.75" hidden="1" customHeight="1" x14ac:dyDescent="0.25">
      <c r="A17" s="11" t="str">
        <f t="shared" si="5"/>
        <v/>
      </c>
      <c r="B17" s="31"/>
      <c r="C17" s="32">
        <v>0</v>
      </c>
      <c r="D17" s="32">
        <v>0</v>
      </c>
      <c r="E17" s="32">
        <v>0</v>
      </c>
      <c r="F17" s="12">
        <f t="shared" si="0"/>
        <v>0</v>
      </c>
      <c r="G17" s="12">
        <f t="shared" si="1"/>
        <v>0</v>
      </c>
      <c r="H17" s="30">
        <f t="shared" si="2"/>
        <v>0</v>
      </c>
      <c r="I17" s="11" t="s">
        <v>4</v>
      </c>
      <c r="J17" s="11">
        <v>1</v>
      </c>
      <c r="K17" s="25">
        <f t="shared" si="3"/>
        <v>0</v>
      </c>
      <c r="L17" s="25">
        <f t="shared" si="4"/>
        <v>0</v>
      </c>
    </row>
    <row r="18" spans="1:12" s="23" customFormat="1" ht="45.75" hidden="1" customHeight="1" x14ac:dyDescent="0.25">
      <c r="A18" s="11" t="str">
        <f t="shared" si="5"/>
        <v/>
      </c>
      <c r="B18" s="31"/>
      <c r="C18" s="32">
        <v>0</v>
      </c>
      <c r="D18" s="32">
        <v>0</v>
      </c>
      <c r="E18" s="32">
        <v>0</v>
      </c>
      <c r="F18" s="12">
        <f t="shared" si="0"/>
        <v>0</v>
      </c>
      <c r="G18" s="12">
        <f t="shared" si="1"/>
        <v>0</v>
      </c>
      <c r="H18" s="30">
        <f t="shared" si="2"/>
        <v>0</v>
      </c>
      <c r="I18" s="11" t="s">
        <v>4</v>
      </c>
      <c r="J18" s="11">
        <v>1</v>
      </c>
      <c r="K18" s="25">
        <f t="shared" si="3"/>
        <v>0</v>
      </c>
      <c r="L18" s="25">
        <f t="shared" si="4"/>
        <v>0</v>
      </c>
    </row>
    <row r="19" spans="1:12" s="23" customFormat="1" ht="45.75" hidden="1" customHeight="1" x14ac:dyDescent="0.25">
      <c r="A19" s="11" t="str">
        <f t="shared" si="5"/>
        <v/>
      </c>
      <c r="B19" s="31"/>
      <c r="C19" s="32">
        <v>0</v>
      </c>
      <c r="D19" s="32">
        <v>0</v>
      </c>
      <c r="E19" s="32">
        <v>0</v>
      </c>
      <c r="F19" s="12">
        <f t="shared" si="0"/>
        <v>0</v>
      </c>
      <c r="G19" s="12">
        <f t="shared" si="1"/>
        <v>0</v>
      </c>
      <c r="H19" s="30">
        <f t="shared" si="2"/>
        <v>0</v>
      </c>
      <c r="I19" s="11" t="s">
        <v>4</v>
      </c>
      <c r="J19" s="11">
        <v>1</v>
      </c>
      <c r="K19" s="25">
        <f t="shared" si="3"/>
        <v>0</v>
      </c>
      <c r="L19" s="25">
        <f t="shared" si="4"/>
        <v>0</v>
      </c>
    </row>
    <row r="20" spans="1:12" s="23" customFormat="1" ht="45.75" hidden="1" customHeight="1" x14ac:dyDescent="0.25">
      <c r="A20" s="11" t="str">
        <f t="shared" si="5"/>
        <v/>
      </c>
      <c r="B20" s="31"/>
      <c r="C20" s="32">
        <v>0</v>
      </c>
      <c r="D20" s="32">
        <v>0</v>
      </c>
      <c r="E20" s="32">
        <v>0</v>
      </c>
      <c r="F20" s="12">
        <f t="shared" si="0"/>
        <v>0</v>
      </c>
      <c r="G20" s="12">
        <f t="shared" si="1"/>
        <v>0</v>
      </c>
      <c r="H20" s="30">
        <f t="shared" si="2"/>
        <v>0</v>
      </c>
      <c r="I20" s="11" t="s">
        <v>4</v>
      </c>
      <c r="J20" s="11">
        <v>1</v>
      </c>
      <c r="K20" s="25">
        <f t="shared" si="3"/>
        <v>0</v>
      </c>
      <c r="L20" s="25">
        <f t="shared" si="4"/>
        <v>0</v>
      </c>
    </row>
    <row r="21" spans="1:12" s="23" customFormat="1" ht="45.75" hidden="1" customHeight="1" x14ac:dyDescent="0.25">
      <c r="A21" s="11" t="str">
        <f t="shared" si="5"/>
        <v/>
      </c>
      <c r="B21" s="31"/>
      <c r="C21" s="32">
        <v>0</v>
      </c>
      <c r="D21" s="32">
        <v>0</v>
      </c>
      <c r="E21" s="32">
        <v>0</v>
      </c>
      <c r="F21" s="12">
        <f t="shared" si="0"/>
        <v>0</v>
      </c>
      <c r="G21" s="12">
        <f t="shared" si="1"/>
        <v>0</v>
      </c>
      <c r="H21" s="30">
        <f t="shared" si="2"/>
        <v>0</v>
      </c>
      <c r="I21" s="11" t="s">
        <v>4</v>
      </c>
      <c r="J21" s="11">
        <v>1</v>
      </c>
      <c r="K21" s="25">
        <f t="shared" si="3"/>
        <v>0</v>
      </c>
      <c r="L21" s="25">
        <f t="shared" si="4"/>
        <v>0</v>
      </c>
    </row>
    <row r="22" spans="1:12" s="23" customFormat="1" ht="45.75" hidden="1" customHeight="1" x14ac:dyDescent="0.25">
      <c r="A22" s="11" t="str">
        <f t="shared" si="5"/>
        <v/>
      </c>
      <c r="B22" s="31"/>
      <c r="C22" s="32">
        <v>0</v>
      </c>
      <c r="D22" s="32">
        <v>0</v>
      </c>
      <c r="E22" s="32">
        <v>0</v>
      </c>
      <c r="F22" s="12">
        <f t="shared" si="0"/>
        <v>0</v>
      </c>
      <c r="G22" s="12">
        <f t="shared" si="1"/>
        <v>0</v>
      </c>
      <c r="H22" s="30">
        <f t="shared" si="2"/>
        <v>0</v>
      </c>
      <c r="I22" s="11" t="s">
        <v>4</v>
      </c>
      <c r="J22" s="11">
        <v>1</v>
      </c>
      <c r="K22" s="25">
        <f t="shared" si="3"/>
        <v>0</v>
      </c>
      <c r="L22" s="25">
        <f t="shared" si="4"/>
        <v>0</v>
      </c>
    </row>
    <row r="23" spans="1:12" s="23" customFormat="1" ht="45.75" hidden="1" customHeight="1" x14ac:dyDescent="0.25">
      <c r="A23" s="11" t="str">
        <f t="shared" si="5"/>
        <v/>
      </c>
      <c r="B23" s="31"/>
      <c r="C23" s="32">
        <v>0</v>
      </c>
      <c r="D23" s="32">
        <v>0</v>
      </c>
      <c r="E23" s="32">
        <v>0</v>
      </c>
      <c r="F23" s="12">
        <f t="shared" si="0"/>
        <v>0</v>
      </c>
      <c r="G23" s="12">
        <f t="shared" si="1"/>
        <v>0</v>
      </c>
      <c r="H23" s="30">
        <f t="shared" si="2"/>
        <v>0</v>
      </c>
      <c r="I23" s="11" t="s">
        <v>4</v>
      </c>
      <c r="J23" s="11">
        <v>1</v>
      </c>
      <c r="K23" s="25">
        <f t="shared" si="3"/>
        <v>0</v>
      </c>
      <c r="L23" s="25">
        <f t="shared" si="4"/>
        <v>0</v>
      </c>
    </row>
    <row r="24" spans="1:12" s="23" customFormat="1" ht="45.75" hidden="1" customHeight="1" x14ac:dyDescent="0.25">
      <c r="A24" s="11" t="str">
        <f t="shared" si="5"/>
        <v/>
      </c>
      <c r="B24" s="31"/>
      <c r="C24" s="32">
        <v>0</v>
      </c>
      <c r="D24" s="32">
        <v>0</v>
      </c>
      <c r="E24" s="32">
        <v>0</v>
      </c>
      <c r="F24" s="12">
        <f t="shared" si="0"/>
        <v>0</v>
      </c>
      <c r="G24" s="12">
        <f t="shared" si="1"/>
        <v>0</v>
      </c>
      <c r="H24" s="30">
        <f t="shared" si="2"/>
        <v>0</v>
      </c>
      <c r="I24" s="11" t="s">
        <v>4</v>
      </c>
      <c r="J24" s="11">
        <v>1</v>
      </c>
      <c r="K24" s="25">
        <f t="shared" si="3"/>
        <v>0</v>
      </c>
      <c r="L24" s="25">
        <f t="shared" si="4"/>
        <v>0</v>
      </c>
    </row>
    <row r="25" spans="1:12" s="23" customFormat="1" ht="45.75" hidden="1" customHeight="1" x14ac:dyDescent="0.25">
      <c r="A25" s="11" t="str">
        <f t="shared" si="5"/>
        <v/>
      </c>
      <c r="B25" s="31"/>
      <c r="C25" s="32">
        <v>0</v>
      </c>
      <c r="D25" s="32">
        <v>0</v>
      </c>
      <c r="E25" s="32">
        <v>0</v>
      </c>
      <c r="F25" s="12">
        <f t="shared" si="0"/>
        <v>0</v>
      </c>
      <c r="G25" s="12">
        <f t="shared" si="1"/>
        <v>0</v>
      </c>
      <c r="H25" s="30">
        <f t="shared" si="2"/>
        <v>0</v>
      </c>
      <c r="I25" s="11" t="s">
        <v>4</v>
      </c>
      <c r="J25" s="11">
        <v>1</v>
      </c>
      <c r="K25" s="25">
        <f t="shared" si="3"/>
        <v>0</v>
      </c>
      <c r="L25" s="25">
        <f t="shared" si="4"/>
        <v>0</v>
      </c>
    </row>
    <row r="26" spans="1:12" s="23" customFormat="1" ht="45.75" hidden="1" customHeight="1" x14ac:dyDescent="0.25">
      <c r="A26" s="11" t="str">
        <f t="shared" si="5"/>
        <v/>
      </c>
      <c r="B26" s="31"/>
      <c r="C26" s="32">
        <v>0</v>
      </c>
      <c r="D26" s="32">
        <v>0</v>
      </c>
      <c r="E26" s="32">
        <v>0</v>
      </c>
      <c r="F26" s="12">
        <f t="shared" ref="F26:F32" si="6">AVERAGE(C26:E26)</f>
        <v>0</v>
      </c>
      <c r="G26" s="12">
        <f t="shared" ref="G26:G32" si="7">STDEVA(C26:E26)</f>
        <v>0</v>
      </c>
      <c r="H26" s="30">
        <f t="shared" ref="H26:H32" si="8">IF(F26&gt;0,STDEVA(C26:E26)/(SUM(C26:E26)/COUNTIF(C26:E26,"&gt;0")),0)</f>
        <v>0</v>
      </c>
      <c r="I26" s="11" t="s">
        <v>4</v>
      </c>
      <c r="J26" s="11">
        <v>1</v>
      </c>
      <c r="K26" s="25">
        <f t="shared" ref="K26:K32" si="9">ROUND(AVERAGE(C26:E26),2)</f>
        <v>0</v>
      </c>
      <c r="L26" s="25">
        <f t="shared" ref="L26:L32" si="10">J26*K26</f>
        <v>0</v>
      </c>
    </row>
    <row r="27" spans="1:12" s="23" customFormat="1" ht="45.75" hidden="1" customHeight="1" x14ac:dyDescent="0.25">
      <c r="A27" s="11" t="str">
        <f t="shared" si="5"/>
        <v/>
      </c>
      <c r="B27" s="31"/>
      <c r="C27" s="32">
        <v>0</v>
      </c>
      <c r="D27" s="32">
        <v>0</v>
      </c>
      <c r="E27" s="32">
        <v>0</v>
      </c>
      <c r="F27" s="12">
        <f t="shared" si="6"/>
        <v>0</v>
      </c>
      <c r="G27" s="12">
        <f t="shared" si="7"/>
        <v>0</v>
      </c>
      <c r="H27" s="30">
        <f t="shared" si="8"/>
        <v>0</v>
      </c>
      <c r="I27" s="11" t="s">
        <v>4</v>
      </c>
      <c r="J27" s="11">
        <v>1</v>
      </c>
      <c r="K27" s="25">
        <f t="shared" si="9"/>
        <v>0</v>
      </c>
      <c r="L27" s="25">
        <f t="shared" si="10"/>
        <v>0</v>
      </c>
    </row>
    <row r="28" spans="1:12" s="23" customFormat="1" ht="45.75" hidden="1" customHeight="1" x14ac:dyDescent="0.25">
      <c r="A28" s="11" t="str">
        <f t="shared" si="5"/>
        <v/>
      </c>
      <c r="B28" s="31"/>
      <c r="C28" s="32">
        <v>0</v>
      </c>
      <c r="D28" s="32">
        <v>0</v>
      </c>
      <c r="E28" s="32">
        <v>0</v>
      </c>
      <c r="F28" s="12">
        <f t="shared" si="6"/>
        <v>0</v>
      </c>
      <c r="G28" s="12">
        <f t="shared" si="7"/>
        <v>0</v>
      </c>
      <c r="H28" s="30">
        <f t="shared" si="8"/>
        <v>0</v>
      </c>
      <c r="I28" s="11" t="s">
        <v>4</v>
      </c>
      <c r="J28" s="11">
        <v>1</v>
      </c>
      <c r="K28" s="25">
        <f t="shared" si="9"/>
        <v>0</v>
      </c>
      <c r="L28" s="25">
        <f t="shared" si="10"/>
        <v>0</v>
      </c>
    </row>
    <row r="29" spans="1:12" s="23" customFormat="1" ht="45.75" hidden="1" customHeight="1" x14ac:dyDescent="0.25">
      <c r="A29" s="11" t="str">
        <f t="shared" si="5"/>
        <v/>
      </c>
      <c r="B29" s="31"/>
      <c r="C29" s="32">
        <v>0</v>
      </c>
      <c r="D29" s="32">
        <v>0</v>
      </c>
      <c r="E29" s="32">
        <v>0</v>
      </c>
      <c r="F29" s="12">
        <f t="shared" si="6"/>
        <v>0</v>
      </c>
      <c r="G29" s="12">
        <f t="shared" si="7"/>
        <v>0</v>
      </c>
      <c r="H29" s="30">
        <f t="shared" si="8"/>
        <v>0</v>
      </c>
      <c r="I29" s="11" t="s">
        <v>4</v>
      </c>
      <c r="J29" s="11">
        <v>1</v>
      </c>
      <c r="K29" s="25">
        <f t="shared" si="9"/>
        <v>0</v>
      </c>
      <c r="L29" s="25">
        <f t="shared" si="10"/>
        <v>0</v>
      </c>
    </row>
    <row r="30" spans="1:12" s="23" customFormat="1" ht="45.75" hidden="1" customHeight="1" x14ac:dyDescent="0.25">
      <c r="A30" s="11" t="str">
        <f t="shared" si="5"/>
        <v/>
      </c>
      <c r="B30" s="31"/>
      <c r="C30" s="32">
        <v>0</v>
      </c>
      <c r="D30" s="32">
        <v>0</v>
      </c>
      <c r="E30" s="32">
        <v>0</v>
      </c>
      <c r="F30" s="12">
        <f t="shared" si="6"/>
        <v>0</v>
      </c>
      <c r="G30" s="12">
        <f t="shared" si="7"/>
        <v>0</v>
      </c>
      <c r="H30" s="30">
        <f t="shared" si="8"/>
        <v>0</v>
      </c>
      <c r="I30" s="11" t="s">
        <v>4</v>
      </c>
      <c r="J30" s="11">
        <v>1</v>
      </c>
      <c r="K30" s="25">
        <f t="shared" si="9"/>
        <v>0</v>
      </c>
      <c r="L30" s="25">
        <f t="shared" si="10"/>
        <v>0</v>
      </c>
    </row>
    <row r="31" spans="1:12" s="23" customFormat="1" ht="45.75" hidden="1" customHeight="1" x14ac:dyDescent="0.25">
      <c r="A31" s="11" t="str">
        <f t="shared" si="5"/>
        <v/>
      </c>
      <c r="B31" s="31"/>
      <c r="C31" s="32">
        <v>0</v>
      </c>
      <c r="D31" s="32">
        <v>0</v>
      </c>
      <c r="E31" s="32">
        <v>0</v>
      </c>
      <c r="F31" s="12">
        <f t="shared" si="6"/>
        <v>0</v>
      </c>
      <c r="G31" s="12">
        <f t="shared" si="7"/>
        <v>0</v>
      </c>
      <c r="H31" s="30">
        <f t="shared" si="8"/>
        <v>0</v>
      </c>
      <c r="I31" s="11" t="s">
        <v>4</v>
      </c>
      <c r="J31" s="11">
        <v>1</v>
      </c>
      <c r="K31" s="25">
        <f t="shared" si="9"/>
        <v>0</v>
      </c>
      <c r="L31" s="25">
        <f t="shared" si="10"/>
        <v>0</v>
      </c>
    </row>
    <row r="32" spans="1:12" s="23" customFormat="1" ht="45.75" hidden="1" customHeight="1" x14ac:dyDescent="0.25">
      <c r="A32" s="11" t="str">
        <f t="shared" si="5"/>
        <v/>
      </c>
      <c r="B32" s="31"/>
      <c r="C32" s="32">
        <v>0</v>
      </c>
      <c r="D32" s="32">
        <v>0</v>
      </c>
      <c r="E32" s="32">
        <v>0</v>
      </c>
      <c r="F32" s="12">
        <f t="shared" si="6"/>
        <v>0</v>
      </c>
      <c r="G32" s="12">
        <f t="shared" si="7"/>
        <v>0</v>
      </c>
      <c r="H32" s="30">
        <f t="shared" si="8"/>
        <v>0</v>
      </c>
      <c r="I32" s="11" t="s">
        <v>4</v>
      </c>
      <c r="J32" s="11">
        <v>1</v>
      </c>
      <c r="K32" s="25">
        <f t="shared" si="9"/>
        <v>0</v>
      </c>
      <c r="L32" s="25">
        <f t="shared" si="10"/>
        <v>0</v>
      </c>
    </row>
    <row r="33" spans="1:12" ht="45.75" hidden="1" customHeight="1" x14ac:dyDescent="0.25">
      <c r="A33" s="11" t="str">
        <f t="shared" si="5"/>
        <v/>
      </c>
      <c r="B33" s="31"/>
      <c r="C33" s="32">
        <v>0</v>
      </c>
      <c r="D33" s="32">
        <v>0</v>
      </c>
      <c r="E33" s="32">
        <v>0</v>
      </c>
      <c r="F33" s="12">
        <f>AVERAGE(C33:E33)</f>
        <v>0</v>
      </c>
      <c r="G33" s="12">
        <f>STDEVA(C33:E33)</f>
        <v>0</v>
      </c>
      <c r="H33" s="30">
        <f>IF(F33&gt;0,STDEVA(C33:E33)/(SUM(C33:E33)/COUNTIF(C33:E33,"&gt;0")),0)</f>
        <v>0</v>
      </c>
      <c r="I33" s="11" t="s">
        <v>4</v>
      </c>
      <c r="J33" s="11">
        <v>1</v>
      </c>
      <c r="K33" s="25">
        <f>ROUND(AVERAGE(C33:E33),2)</f>
        <v>0</v>
      </c>
      <c r="L33" s="25">
        <f>J33*K33</f>
        <v>0</v>
      </c>
    </row>
    <row r="34" spans="1:12" ht="14.25" hidden="1" customHeight="1" thickBot="1" x14ac:dyDescent="0.3">
      <c r="A34" s="13"/>
      <c r="B34" s="14"/>
      <c r="C34" s="14"/>
      <c r="D34" s="14"/>
      <c r="E34" s="14"/>
      <c r="F34" s="14"/>
      <c r="G34" s="14"/>
      <c r="H34" s="15"/>
      <c r="I34" s="14"/>
      <c r="J34" s="14"/>
      <c r="K34" s="18" t="s">
        <v>3</v>
      </c>
      <c r="L34" s="19">
        <f>SUM(L6:L33)</f>
        <v>1700</v>
      </c>
    </row>
    <row r="35" spans="1:12" ht="15.75" x14ac:dyDescent="0.25">
      <c r="H35" s="4"/>
      <c r="K35" s="2"/>
      <c r="L35" s="6"/>
    </row>
    <row r="36" spans="1:12" ht="15.75" x14ac:dyDescent="0.25">
      <c r="H36" s="4"/>
      <c r="K36" s="2"/>
      <c r="L36" s="6"/>
    </row>
    <row r="37" spans="1:12" ht="15.75" x14ac:dyDescent="0.25">
      <c r="H37" s="4"/>
      <c r="K37" s="2"/>
      <c r="L37" s="6"/>
    </row>
    <row r="38" spans="1:12" ht="15.75" x14ac:dyDescent="0.25">
      <c r="H38" s="4"/>
      <c r="K38" s="2"/>
      <c r="L38" s="6"/>
    </row>
    <row r="39" spans="1:12" ht="15.75" x14ac:dyDescent="0.25">
      <c r="H39" s="4"/>
      <c r="K39" s="2"/>
      <c r="L39" s="6"/>
    </row>
    <row r="40" spans="1:12" ht="15.75" x14ac:dyDescent="0.25">
      <c r="H40" s="4"/>
      <c r="K40" s="2"/>
      <c r="L40" s="6"/>
    </row>
    <row r="41" spans="1:12" ht="15.75" x14ac:dyDescent="0.25">
      <c r="G41" s="21">
        <v>0.01</v>
      </c>
      <c r="H41" s="24">
        <f>D44*0.01</f>
        <v>17</v>
      </c>
      <c r="K41" s="2"/>
      <c r="L41" s="6"/>
    </row>
    <row r="42" spans="1:12" ht="15.75" x14ac:dyDescent="0.25">
      <c r="G42" s="22">
        <v>0.05</v>
      </c>
      <c r="H42" s="24">
        <f>D44*0.05</f>
        <v>85</v>
      </c>
      <c r="K42" s="2"/>
      <c r="L42" s="6"/>
    </row>
    <row r="43" spans="1:12" ht="2.25" customHeight="1" x14ac:dyDescent="0.25">
      <c r="B43" s="59"/>
      <c r="C43" s="59"/>
      <c r="D43" s="59"/>
      <c r="H43" s="4"/>
      <c r="K43" s="2"/>
      <c r="L43" s="6"/>
    </row>
    <row r="44" spans="1:12" ht="15.75" hidden="1" customHeight="1" x14ac:dyDescent="0.25">
      <c r="B44" s="59"/>
      <c r="C44" s="59"/>
      <c r="D44" s="7">
        <f>(L34)</f>
        <v>1700</v>
      </c>
      <c r="E44" s="10" t="str">
        <f>TEXT(TRUNC(TEXT(D44,n0)),"# ##0")&amp;" ("&amp;SUBSTITUTE(SUBSTITUTE(PROPER(INDEX(n_4,MID(TEXT(D44,n0),1,1)+1)&amp;INDEX(n0x,MID(TEXT(D44,n0),2,1)+1,MID(TEXT(D44,n0),3,1)+1)&amp;IF(-MID(TEXT(D44,n0),1,3),"миллиард"&amp;VLOOKUP(MID(TEXT(D44,n0),3,1)*AND(MID(TEXT(D44,n0),2,1)-1),мил,2),"")&amp;INDEX(n_4,MID(TEXT(D44,n0),4,1)+1)&amp;INDEX(n0x,MID(TEXT(D44,n0),5,1)+1,MID(TEXT(D44,n0),6,1)+1)&amp;IF(-MID(TEXT(D44,n0),4,3),"миллион"&amp;VLOOKUP(MID(TEXT(D44,n0),6,1)*AND(MID(TEXT(D44,n0),5,1)-1),мил,2),"")&amp;INDEX(n_4,MID(TEXT(D44,n0),7,1)+1)&amp;INDEX(n1x,MID(TEXT(D44,n0),8,1)+1,MID(TEXT(D44,n0),9,1)+1)&amp;IF(-MID(TEXT(D44,n0),7,3),VLOOKUP(MID(TEXT(D44,n0),9,1)*AND(MID(TEXT(D44,n0),8,1)-1),тыс,2),"")&amp;INDEX(n_4,MID(TEXT(D44,n0),10,1)+1)&amp;INDEX(n0x,MID(TEXT(D44,n0),11,1)+1,MID(TEXT(D44,n0),12,1)+1)),"z"," ")&amp;IF(TRUNC(TEXT(D44,n0)),"","Ноль ")&amp;"рубл"&amp;VLOOKUP(MOD(MAX(MOD(MID(TEXT(D44,n0),11,2)-11,100),9),10),{0,"ь ";1,"я ";4,"ей "},2)," рубл",") рубл")&amp;RIGHT(TEXT(D44,n0),2)&amp;" коп."</f>
        <v>1 700 (Одна тысяча семьсот) рублей ,0 коп.</v>
      </c>
      <c r="H44" s="4"/>
      <c r="K44" s="2"/>
      <c r="L44" s="6"/>
    </row>
    <row r="45" spans="1:12" ht="59.25" customHeight="1" x14ac:dyDescent="0.25">
      <c r="B45" s="107" t="s">
        <v>124</v>
      </c>
      <c r="C45" s="107"/>
      <c r="D45" s="107"/>
      <c r="E45" s="108" t="s">
        <v>126</v>
      </c>
      <c r="F45" s="108"/>
      <c r="G45" s="108"/>
      <c r="H45" s="20"/>
      <c r="I45" s="20"/>
      <c r="J45" s="20"/>
      <c r="K45" s="20"/>
    </row>
    <row r="46" spans="1:12" ht="15.75" x14ac:dyDescent="0.25">
      <c r="B46" s="5" t="s">
        <v>121</v>
      </c>
      <c r="E46" s="10"/>
      <c r="F46" s="8"/>
      <c r="G46" s="9"/>
      <c r="H46" s="8"/>
      <c r="I46" s="8"/>
      <c r="J46" s="8"/>
      <c r="K46" s="8"/>
    </row>
    <row r="47" spans="1:12" s="26" customFormat="1" x14ac:dyDescent="0.25">
      <c r="B47" s="26" t="s">
        <v>119</v>
      </c>
      <c r="H47" s="26" t="s">
        <v>120</v>
      </c>
    </row>
    <row r="48" spans="1:12" s="26" customFormat="1" x14ac:dyDescent="0.25"/>
    <row r="49" spans="8:8" x14ac:dyDescent="0.25">
      <c r="H49" s="4"/>
    </row>
    <row r="50" spans="8:8" x14ac:dyDescent="0.25">
      <c r="H50" s="4"/>
    </row>
    <row r="51" spans="8:8" x14ac:dyDescent="0.25">
      <c r="H51" s="4"/>
    </row>
    <row r="52" spans="8:8" x14ac:dyDescent="0.25">
      <c r="H52" s="4"/>
    </row>
    <row r="53" spans="8:8" x14ac:dyDescent="0.25">
      <c r="H53" s="4"/>
    </row>
    <row r="54" spans="8:8" x14ac:dyDescent="0.25">
      <c r="H54" s="4"/>
    </row>
    <row r="55" spans="8:8" x14ac:dyDescent="0.25">
      <c r="H55" s="4"/>
    </row>
    <row r="56" spans="8:8" x14ac:dyDescent="0.25">
      <c r="H56" s="4"/>
    </row>
    <row r="57" spans="8:8" x14ac:dyDescent="0.25">
      <c r="H57" s="4"/>
    </row>
    <row r="58" spans="8:8" x14ac:dyDescent="0.25">
      <c r="H58" s="4"/>
    </row>
    <row r="59" spans="8:8" x14ac:dyDescent="0.25">
      <c r="H59" s="4"/>
    </row>
    <row r="60" spans="8:8" x14ac:dyDescent="0.25">
      <c r="H60" s="4"/>
    </row>
    <row r="61" spans="8:8" x14ac:dyDescent="0.25">
      <c r="H61" s="4"/>
    </row>
    <row r="62" spans="8:8" x14ac:dyDescent="0.25">
      <c r="H62" s="4"/>
    </row>
    <row r="63" spans="8:8" x14ac:dyDescent="0.25">
      <c r="H63" s="4"/>
    </row>
    <row r="64" spans="8:8" x14ac:dyDescent="0.25">
      <c r="H64" s="4"/>
    </row>
    <row r="65" spans="8:8" x14ac:dyDescent="0.25">
      <c r="H65" s="4"/>
    </row>
    <row r="66" spans="8:8" x14ac:dyDescent="0.25">
      <c r="H66" s="4"/>
    </row>
    <row r="67" spans="8:8" x14ac:dyDescent="0.25">
      <c r="H67" s="4"/>
    </row>
    <row r="68" spans="8:8" x14ac:dyDescent="0.25">
      <c r="H68" s="4"/>
    </row>
    <row r="69" spans="8:8" x14ac:dyDescent="0.25">
      <c r="H69" s="4"/>
    </row>
    <row r="70" spans="8:8" x14ac:dyDescent="0.25">
      <c r="H70" s="4"/>
    </row>
    <row r="71" spans="8:8" x14ac:dyDescent="0.25">
      <c r="H71" s="4"/>
    </row>
    <row r="72" spans="8:8" x14ac:dyDescent="0.25">
      <c r="H72" s="4"/>
    </row>
    <row r="73" spans="8:8" x14ac:dyDescent="0.25">
      <c r="H73" s="4"/>
    </row>
    <row r="74" spans="8:8" x14ac:dyDescent="0.25">
      <c r="H74" s="4"/>
    </row>
    <row r="75" spans="8:8" x14ac:dyDescent="0.25">
      <c r="H75" s="4"/>
    </row>
    <row r="76" spans="8:8" x14ac:dyDescent="0.25">
      <c r="H76" s="4"/>
    </row>
    <row r="77" spans="8:8" x14ac:dyDescent="0.25">
      <c r="H77" s="4"/>
    </row>
    <row r="78" spans="8:8" x14ac:dyDescent="0.25">
      <c r="H78" s="4"/>
    </row>
    <row r="79" spans="8:8" x14ac:dyDescent="0.25">
      <c r="H79" s="4"/>
    </row>
    <row r="80" spans="8:8" x14ac:dyDescent="0.25">
      <c r="H80" s="4"/>
    </row>
    <row r="81" spans="8:8" x14ac:dyDescent="0.25">
      <c r="H81" s="4"/>
    </row>
    <row r="82" spans="8:8" x14ac:dyDescent="0.25">
      <c r="H82" s="4"/>
    </row>
    <row r="83" spans="8:8" x14ac:dyDescent="0.25">
      <c r="H83" s="4"/>
    </row>
    <row r="84" spans="8:8" x14ac:dyDescent="0.25">
      <c r="H84" s="4"/>
    </row>
    <row r="85" spans="8:8" x14ac:dyDescent="0.25">
      <c r="H85" s="4"/>
    </row>
    <row r="86" spans="8:8" x14ac:dyDescent="0.25">
      <c r="H86" s="4"/>
    </row>
    <row r="87" spans="8:8" x14ac:dyDescent="0.25">
      <c r="H87" s="4"/>
    </row>
    <row r="88" spans="8:8" x14ac:dyDescent="0.25">
      <c r="H88" s="4"/>
    </row>
    <row r="89" spans="8:8" x14ac:dyDescent="0.25">
      <c r="H89" s="4"/>
    </row>
    <row r="90" spans="8:8" x14ac:dyDescent="0.25">
      <c r="H90" s="4"/>
    </row>
    <row r="91" spans="8:8" x14ac:dyDescent="0.25">
      <c r="H91" s="4"/>
    </row>
    <row r="92" spans="8:8" x14ac:dyDescent="0.25">
      <c r="H92" s="4"/>
    </row>
    <row r="93" spans="8:8" x14ac:dyDescent="0.25">
      <c r="H93" s="4"/>
    </row>
    <row r="94" spans="8:8" x14ac:dyDescent="0.25">
      <c r="H94" s="4"/>
    </row>
    <row r="95" spans="8:8" x14ac:dyDescent="0.25">
      <c r="H95" s="4"/>
    </row>
    <row r="96" spans="8:8" x14ac:dyDescent="0.25">
      <c r="H96" s="4"/>
    </row>
    <row r="97" spans="8:8" x14ac:dyDescent="0.25">
      <c r="H97" s="4"/>
    </row>
    <row r="98" spans="8:8" x14ac:dyDescent="0.25">
      <c r="H98" s="4"/>
    </row>
    <row r="99" spans="8:8" x14ac:dyDescent="0.25">
      <c r="H99" s="4"/>
    </row>
    <row r="100" spans="8:8" x14ac:dyDescent="0.25">
      <c r="H100" s="4"/>
    </row>
    <row r="101" spans="8:8" x14ac:dyDescent="0.25">
      <c r="H101" s="4"/>
    </row>
    <row r="102" spans="8:8" x14ac:dyDescent="0.25">
      <c r="H102" s="4"/>
    </row>
    <row r="103" spans="8:8" x14ac:dyDescent="0.25">
      <c r="H103" s="4"/>
    </row>
    <row r="104" spans="8:8" x14ac:dyDescent="0.25">
      <c r="H104" s="4"/>
    </row>
    <row r="105" spans="8:8" x14ac:dyDescent="0.25">
      <c r="H105" s="4"/>
    </row>
    <row r="106" spans="8:8" x14ac:dyDescent="0.25">
      <c r="H106" s="4"/>
    </row>
    <row r="107" spans="8:8" x14ac:dyDescent="0.25">
      <c r="H107" s="4"/>
    </row>
    <row r="108" spans="8:8" x14ac:dyDescent="0.25">
      <c r="H108" s="4"/>
    </row>
    <row r="109" spans="8:8" x14ac:dyDescent="0.25">
      <c r="H109" s="4"/>
    </row>
    <row r="110" spans="8:8" x14ac:dyDescent="0.25">
      <c r="H110" s="4"/>
    </row>
    <row r="111" spans="8:8" x14ac:dyDescent="0.25">
      <c r="H111" s="4"/>
    </row>
    <row r="112" spans="8:8" x14ac:dyDescent="0.25">
      <c r="H112" s="4"/>
    </row>
    <row r="113" spans="8:8" x14ac:dyDescent="0.25">
      <c r="H113" s="4"/>
    </row>
    <row r="114" spans="8:8" x14ac:dyDescent="0.25">
      <c r="H114" s="4"/>
    </row>
    <row r="115" spans="8:8" x14ac:dyDescent="0.25">
      <c r="H115" s="4"/>
    </row>
    <row r="116" spans="8:8" x14ac:dyDescent="0.25">
      <c r="H116" s="4"/>
    </row>
    <row r="117" spans="8:8" x14ac:dyDescent="0.25">
      <c r="H117" s="4"/>
    </row>
    <row r="118" spans="8:8" x14ac:dyDescent="0.25">
      <c r="H118" s="4"/>
    </row>
    <row r="119" spans="8:8" x14ac:dyDescent="0.25">
      <c r="H119" s="4"/>
    </row>
    <row r="120" spans="8:8" x14ac:dyDescent="0.25">
      <c r="H120" s="4"/>
    </row>
    <row r="121" spans="8:8" x14ac:dyDescent="0.25">
      <c r="H121" s="4"/>
    </row>
    <row r="122" spans="8:8" x14ac:dyDescent="0.25">
      <c r="H122" s="4"/>
    </row>
    <row r="123" spans="8:8" x14ac:dyDescent="0.25">
      <c r="H123" s="4"/>
    </row>
    <row r="124" spans="8:8" x14ac:dyDescent="0.25">
      <c r="H124" s="4"/>
    </row>
    <row r="125" spans="8:8" x14ac:dyDescent="0.25">
      <c r="H125" s="4"/>
    </row>
    <row r="126" spans="8:8" x14ac:dyDescent="0.25">
      <c r="H126" s="4"/>
    </row>
    <row r="127" spans="8:8" x14ac:dyDescent="0.25">
      <c r="H127" s="4"/>
    </row>
    <row r="128" spans="8:8" x14ac:dyDescent="0.25">
      <c r="H128" s="4"/>
    </row>
    <row r="129" spans="8:8" x14ac:dyDescent="0.25">
      <c r="H129" s="4"/>
    </row>
    <row r="130" spans="8:8" x14ac:dyDescent="0.25">
      <c r="H130" s="4"/>
    </row>
    <row r="131" spans="8:8" x14ac:dyDescent="0.25">
      <c r="H131" s="4"/>
    </row>
    <row r="132" spans="8:8" x14ac:dyDescent="0.25">
      <c r="H132" s="4"/>
    </row>
    <row r="133" spans="8:8" x14ac:dyDescent="0.25">
      <c r="H133" s="4"/>
    </row>
    <row r="134" spans="8:8" x14ac:dyDescent="0.25">
      <c r="H134" s="4"/>
    </row>
    <row r="135" spans="8:8" x14ac:dyDescent="0.25">
      <c r="H135" s="4"/>
    </row>
    <row r="136" spans="8:8" x14ac:dyDescent="0.25">
      <c r="H136" s="4"/>
    </row>
    <row r="137" spans="8:8" x14ac:dyDescent="0.25">
      <c r="H137" s="4"/>
    </row>
    <row r="138" spans="8:8" x14ac:dyDescent="0.25">
      <c r="H138" s="4"/>
    </row>
    <row r="139" spans="8:8" x14ac:dyDescent="0.25">
      <c r="H139" s="4"/>
    </row>
    <row r="140" spans="8:8" x14ac:dyDescent="0.25">
      <c r="H140" s="4"/>
    </row>
    <row r="141" spans="8:8" x14ac:dyDescent="0.25">
      <c r="H141" s="4"/>
    </row>
    <row r="142" spans="8:8" x14ac:dyDescent="0.25">
      <c r="H142" s="4"/>
    </row>
    <row r="143" spans="8:8" x14ac:dyDescent="0.25">
      <c r="H143" s="4"/>
    </row>
    <row r="144" spans="8:8" x14ac:dyDescent="0.25">
      <c r="H144" s="4"/>
    </row>
    <row r="145" spans="8:8" x14ac:dyDescent="0.25">
      <c r="H145" s="4"/>
    </row>
    <row r="146" spans="8:8" x14ac:dyDescent="0.25">
      <c r="H146" s="4"/>
    </row>
    <row r="147" spans="8:8" x14ac:dyDescent="0.25">
      <c r="H147" s="4"/>
    </row>
    <row r="148" spans="8:8" x14ac:dyDescent="0.25">
      <c r="H148" s="4"/>
    </row>
    <row r="149" spans="8:8" x14ac:dyDescent="0.25">
      <c r="H149" s="4"/>
    </row>
    <row r="150" spans="8:8" x14ac:dyDescent="0.25">
      <c r="H150" s="4"/>
    </row>
    <row r="151" spans="8:8" x14ac:dyDescent="0.25">
      <c r="H151" s="4"/>
    </row>
    <row r="152" spans="8:8" x14ac:dyDescent="0.25">
      <c r="H152" s="4"/>
    </row>
    <row r="153" spans="8:8" x14ac:dyDescent="0.25">
      <c r="H153" s="4"/>
    </row>
    <row r="154" spans="8:8" x14ac:dyDescent="0.25">
      <c r="H154" s="4"/>
    </row>
    <row r="155" spans="8:8" x14ac:dyDescent="0.25">
      <c r="H155" s="4"/>
    </row>
    <row r="156" spans="8:8" x14ac:dyDescent="0.25">
      <c r="H156" s="4"/>
    </row>
    <row r="157" spans="8:8" x14ac:dyDescent="0.25">
      <c r="H157" s="4"/>
    </row>
    <row r="158" spans="8:8" x14ac:dyDescent="0.25">
      <c r="H158" s="4"/>
    </row>
    <row r="159" spans="8:8" x14ac:dyDescent="0.25">
      <c r="H159" s="4"/>
    </row>
    <row r="160" spans="8:8" x14ac:dyDescent="0.25">
      <c r="H160" s="4"/>
    </row>
    <row r="161" spans="8:8" x14ac:dyDescent="0.25">
      <c r="H161" s="4"/>
    </row>
    <row r="162" spans="8:8" x14ac:dyDescent="0.25">
      <c r="H162" s="4"/>
    </row>
    <row r="163" spans="8:8" x14ac:dyDescent="0.25">
      <c r="H163" s="4"/>
    </row>
    <row r="164" spans="8:8" x14ac:dyDescent="0.25">
      <c r="H164" s="4"/>
    </row>
    <row r="165" spans="8:8" x14ac:dyDescent="0.25">
      <c r="H165" s="4"/>
    </row>
    <row r="166" spans="8:8" x14ac:dyDescent="0.25">
      <c r="H166" s="4"/>
    </row>
    <row r="167" spans="8:8" x14ac:dyDescent="0.25">
      <c r="H167" s="4"/>
    </row>
    <row r="168" spans="8:8" x14ac:dyDescent="0.25">
      <c r="H168" s="4"/>
    </row>
    <row r="169" spans="8:8" x14ac:dyDescent="0.25">
      <c r="H169" s="4"/>
    </row>
    <row r="170" spans="8:8" x14ac:dyDescent="0.25">
      <c r="H170" s="4"/>
    </row>
    <row r="171" spans="8:8" x14ac:dyDescent="0.25">
      <c r="H171" s="4"/>
    </row>
    <row r="172" spans="8:8" x14ac:dyDescent="0.25">
      <c r="H172" s="4"/>
    </row>
    <row r="173" spans="8:8" x14ac:dyDescent="0.25">
      <c r="H173" s="4"/>
    </row>
    <row r="174" spans="8:8" x14ac:dyDescent="0.25">
      <c r="H174" s="4"/>
    </row>
    <row r="175" spans="8:8" x14ac:dyDescent="0.25">
      <c r="H175" s="4"/>
    </row>
    <row r="176" spans="8:8" x14ac:dyDescent="0.25">
      <c r="H176" s="4"/>
    </row>
    <row r="177" spans="8:8" x14ac:dyDescent="0.25">
      <c r="H177" s="4"/>
    </row>
    <row r="178" spans="8:8" x14ac:dyDescent="0.25">
      <c r="H178" s="4"/>
    </row>
    <row r="179" spans="8:8" x14ac:dyDescent="0.25">
      <c r="H179" s="4"/>
    </row>
    <row r="180" spans="8:8" x14ac:dyDescent="0.25">
      <c r="H180" s="4"/>
    </row>
    <row r="181" spans="8:8" x14ac:dyDescent="0.25">
      <c r="H181" s="4"/>
    </row>
    <row r="182" spans="8:8" x14ac:dyDescent="0.25">
      <c r="H182" s="4"/>
    </row>
    <row r="183" spans="8:8" x14ac:dyDescent="0.25">
      <c r="H183" s="4"/>
    </row>
    <row r="184" spans="8:8" x14ac:dyDescent="0.25">
      <c r="H184" s="4"/>
    </row>
    <row r="185" spans="8:8" x14ac:dyDescent="0.25">
      <c r="H185" s="4"/>
    </row>
    <row r="186" spans="8:8" x14ac:dyDescent="0.25">
      <c r="H186" s="4"/>
    </row>
    <row r="187" spans="8:8" x14ac:dyDescent="0.25">
      <c r="H187" s="4"/>
    </row>
    <row r="188" spans="8:8" x14ac:dyDescent="0.25">
      <c r="H188" s="4"/>
    </row>
    <row r="189" spans="8:8" x14ac:dyDescent="0.25">
      <c r="H189" s="4"/>
    </row>
    <row r="190" spans="8:8" x14ac:dyDescent="0.25">
      <c r="H190" s="4"/>
    </row>
    <row r="191" spans="8:8" x14ac:dyDescent="0.25">
      <c r="H191" s="4"/>
    </row>
    <row r="192" spans="8:8" x14ac:dyDescent="0.25">
      <c r="H192" s="4"/>
    </row>
    <row r="193" spans="8:8" x14ac:dyDescent="0.25">
      <c r="H193" s="4"/>
    </row>
    <row r="194" spans="8:8" x14ac:dyDescent="0.25">
      <c r="H194" s="4"/>
    </row>
    <row r="195" spans="8:8" x14ac:dyDescent="0.25">
      <c r="H195" s="4"/>
    </row>
    <row r="196" spans="8:8" x14ac:dyDescent="0.25">
      <c r="H196" s="4"/>
    </row>
    <row r="197" spans="8:8" x14ac:dyDescent="0.25">
      <c r="H197" s="4"/>
    </row>
    <row r="198" spans="8:8" x14ac:dyDescent="0.25">
      <c r="H198" s="4"/>
    </row>
    <row r="199" spans="8:8" x14ac:dyDescent="0.25">
      <c r="H199" s="4"/>
    </row>
    <row r="200" spans="8:8" x14ac:dyDescent="0.25">
      <c r="H200" s="4"/>
    </row>
    <row r="201" spans="8:8" x14ac:dyDescent="0.25">
      <c r="H201" s="4"/>
    </row>
    <row r="202" spans="8:8" x14ac:dyDescent="0.25">
      <c r="H202" s="4"/>
    </row>
    <row r="203" spans="8:8" x14ac:dyDescent="0.25">
      <c r="H203" s="4"/>
    </row>
    <row r="204" spans="8:8" x14ac:dyDescent="0.25">
      <c r="H204" s="4"/>
    </row>
    <row r="205" spans="8:8" x14ac:dyDescent="0.25">
      <c r="H205" s="4"/>
    </row>
    <row r="206" spans="8:8" x14ac:dyDescent="0.25">
      <c r="H206" s="4"/>
    </row>
    <row r="207" spans="8:8" x14ac:dyDescent="0.25">
      <c r="H207" s="4"/>
    </row>
    <row r="208" spans="8:8" x14ac:dyDescent="0.25">
      <c r="H208" s="4"/>
    </row>
    <row r="209" spans="8:8" x14ac:dyDescent="0.25">
      <c r="H209" s="4"/>
    </row>
    <row r="210" spans="8:8" x14ac:dyDescent="0.25">
      <c r="H210" s="4"/>
    </row>
    <row r="211" spans="8:8" x14ac:dyDescent="0.25">
      <c r="H211" s="4"/>
    </row>
    <row r="212" spans="8:8" x14ac:dyDescent="0.25">
      <c r="H212" s="4"/>
    </row>
    <row r="213" spans="8:8" x14ac:dyDescent="0.25">
      <c r="H213" s="4"/>
    </row>
    <row r="214" spans="8:8" x14ac:dyDescent="0.25">
      <c r="H214" s="4"/>
    </row>
    <row r="215" spans="8:8" x14ac:dyDescent="0.25">
      <c r="H215" s="4"/>
    </row>
    <row r="216" spans="8:8" x14ac:dyDescent="0.25">
      <c r="H216" s="4"/>
    </row>
    <row r="217" spans="8:8" x14ac:dyDescent="0.25">
      <c r="H217" s="4"/>
    </row>
    <row r="218" spans="8:8" x14ac:dyDescent="0.25">
      <c r="H218" s="4"/>
    </row>
    <row r="219" spans="8:8" x14ac:dyDescent="0.25">
      <c r="H219" s="4"/>
    </row>
    <row r="220" spans="8:8" x14ac:dyDescent="0.25">
      <c r="H220" s="4"/>
    </row>
    <row r="221" spans="8:8" x14ac:dyDescent="0.25">
      <c r="H221" s="4"/>
    </row>
    <row r="222" spans="8:8" x14ac:dyDescent="0.25">
      <c r="H222" s="4"/>
    </row>
    <row r="223" spans="8:8" x14ac:dyDescent="0.25">
      <c r="H223" s="4"/>
    </row>
    <row r="224" spans="8:8" x14ac:dyDescent="0.25">
      <c r="H224" s="4"/>
    </row>
    <row r="225" spans="8:8" x14ac:dyDescent="0.25">
      <c r="H225" s="4"/>
    </row>
    <row r="226" spans="8:8" x14ac:dyDescent="0.25">
      <c r="H226" s="4"/>
    </row>
    <row r="227" spans="8:8" x14ac:dyDescent="0.25">
      <c r="H227" s="4"/>
    </row>
    <row r="228" spans="8:8" x14ac:dyDescent="0.25">
      <c r="H228" s="4"/>
    </row>
    <row r="229" spans="8:8" x14ac:dyDescent="0.25">
      <c r="H229" s="4"/>
    </row>
    <row r="230" spans="8:8" x14ac:dyDescent="0.25">
      <c r="H230" s="4"/>
    </row>
    <row r="231" spans="8:8" x14ac:dyDescent="0.25">
      <c r="H231" s="4"/>
    </row>
    <row r="232" spans="8:8" x14ac:dyDescent="0.25">
      <c r="H232" s="4"/>
    </row>
    <row r="233" spans="8:8" x14ac:dyDescent="0.25">
      <c r="H233" s="4"/>
    </row>
    <row r="234" spans="8:8" x14ac:dyDescent="0.25">
      <c r="H234" s="4"/>
    </row>
    <row r="235" spans="8:8" x14ac:dyDescent="0.25">
      <c r="H235" s="4"/>
    </row>
    <row r="236" spans="8:8" x14ac:dyDescent="0.25">
      <c r="H236" s="4"/>
    </row>
    <row r="237" spans="8:8" x14ac:dyDescent="0.25">
      <c r="H237" s="4"/>
    </row>
    <row r="238" spans="8:8" x14ac:dyDescent="0.25">
      <c r="H238" s="4"/>
    </row>
    <row r="239" spans="8:8" x14ac:dyDescent="0.25">
      <c r="H239" s="4"/>
    </row>
    <row r="240" spans="8:8" x14ac:dyDescent="0.25">
      <c r="H240" s="4"/>
    </row>
    <row r="241" spans="8:8" x14ac:dyDescent="0.25">
      <c r="H241" s="4"/>
    </row>
    <row r="242" spans="8:8" x14ac:dyDescent="0.25">
      <c r="H242" s="4"/>
    </row>
    <row r="243" spans="8:8" x14ac:dyDescent="0.25">
      <c r="H243" s="4"/>
    </row>
    <row r="244" spans="8:8" x14ac:dyDescent="0.25">
      <c r="H244" s="4"/>
    </row>
    <row r="245" spans="8:8" x14ac:dyDescent="0.25">
      <c r="H245" s="4"/>
    </row>
    <row r="246" spans="8:8" x14ac:dyDescent="0.25">
      <c r="H246" s="4"/>
    </row>
    <row r="247" spans="8:8" x14ac:dyDescent="0.25">
      <c r="H247" s="4"/>
    </row>
    <row r="248" spans="8:8" x14ac:dyDescent="0.25">
      <c r="H248" s="4"/>
    </row>
    <row r="249" spans="8:8" x14ac:dyDescent="0.25">
      <c r="H249" s="4"/>
    </row>
    <row r="250" spans="8:8" x14ac:dyDescent="0.25">
      <c r="H250" s="4"/>
    </row>
    <row r="251" spans="8:8" x14ac:dyDescent="0.25">
      <c r="H251" s="4"/>
    </row>
    <row r="252" spans="8:8" x14ac:dyDescent="0.25">
      <c r="H252" s="4"/>
    </row>
    <row r="253" spans="8:8" x14ac:dyDescent="0.25">
      <c r="H253" s="4"/>
    </row>
    <row r="254" spans="8:8" x14ac:dyDescent="0.25">
      <c r="H254" s="4"/>
    </row>
    <row r="255" spans="8:8" x14ac:dyDescent="0.25">
      <c r="H255" s="4"/>
    </row>
    <row r="256" spans="8:8" x14ac:dyDescent="0.25">
      <c r="H256" s="4"/>
    </row>
    <row r="257" spans="8:8" x14ac:dyDescent="0.25">
      <c r="H257" s="4"/>
    </row>
    <row r="258" spans="8:8" x14ac:dyDescent="0.25">
      <c r="H258" s="4"/>
    </row>
    <row r="259" spans="8:8" x14ac:dyDescent="0.25">
      <c r="H259" s="4"/>
    </row>
    <row r="260" spans="8:8" x14ac:dyDescent="0.25">
      <c r="H260" s="4"/>
    </row>
    <row r="261" spans="8:8" x14ac:dyDescent="0.25">
      <c r="H261" s="4"/>
    </row>
    <row r="262" spans="8:8" x14ac:dyDescent="0.25">
      <c r="H262" s="4"/>
    </row>
    <row r="263" spans="8:8" x14ac:dyDescent="0.25">
      <c r="H263" s="4"/>
    </row>
    <row r="264" spans="8:8" x14ac:dyDescent="0.25">
      <c r="H264" s="4"/>
    </row>
    <row r="265" spans="8:8" x14ac:dyDescent="0.25">
      <c r="H265" s="4"/>
    </row>
    <row r="266" spans="8:8" x14ac:dyDescent="0.25">
      <c r="H266" s="4"/>
    </row>
    <row r="267" spans="8:8" x14ac:dyDescent="0.25">
      <c r="H267" s="4"/>
    </row>
    <row r="268" spans="8:8" x14ac:dyDescent="0.25">
      <c r="H268" s="4"/>
    </row>
    <row r="269" spans="8:8" x14ac:dyDescent="0.25">
      <c r="H269" s="4"/>
    </row>
    <row r="270" spans="8:8" x14ac:dyDescent="0.25">
      <c r="H270" s="4"/>
    </row>
    <row r="271" spans="8:8" x14ac:dyDescent="0.25">
      <c r="H271" s="4"/>
    </row>
    <row r="272" spans="8:8" x14ac:dyDescent="0.25">
      <c r="H272" s="4"/>
    </row>
    <row r="273" spans="8:8" x14ac:dyDescent="0.25">
      <c r="H273" s="4"/>
    </row>
    <row r="274" spans="8:8" x14ac:dyDescent="0.25">
      <c r="H274" s="4"/>
    </row>
    <row r="275" spans="8:8" x14ac:dyDescent="0.25">
      <c r="H275" s="4"/>
    </row>
    <row r="276" spans="8:8" x14ac:dyDescent="0.25">
      <c r="H276" s="4"/>
    </row>
    <row r="277" spans="8:8" x14ac:dyDescent="0.25">
      <c r="H277" s="4"/>
    </row>
    <row r="278" spans="8:8" x14ac:dyDescent="0.25">
      <c r="H278" s="4"/>
    </row>
    <row r="279" spans="8:8" x14ac:dyDescent="0.25">
      <c r="H279" s="4"/>
    </row>
    <row r="280" spans="8:8" x14ac:dyDescent="0.25">
      <c r="H280" s="4"/>
    </row>
    <row r="281" spans="8:8" x14ac:dyDescent="0.25">
      <c r="H281" s="4"/>
    </row>
    <row r="282" spans="8:8" x14ac:dyDescent="0.25">
      <c r="H282" s="4"/>
    </row>
    <row r="283" spans="8:8" x14ac:dyDescent="0.25">
      <c r="H283" s="4"/>
    </row>
    <row r="284" spans="8:8" x14ac:dyDescent="0.25">
      <c r="H284" s="4"/>
    </row>
    <row r="285" spans="8:8" x14ac:dyDescent="0.25">
      <c r="H285" s="4"/>
    </row>
    <row r="286" spans="8:8" x14ac:dyDescent="0.25">
      <c r="H286" s="4"/>
    </row>
    <row r="287" spans="8:8" x14ac:dyDescent="0.25">
      <c r="H287" s="4"/>
    </row>
    <row r="288" spans="8:8" x14ac:dyDescent="0.25">
      <c r="H288" s="4"/>
    </row>
    <row r="289" spans="8:8" x14ac:dyDescent="0.25">
      <c r="H289" s="4"/>
    </row>
    <row r="290" spans="8:8" x14ac:dyDescent="0.25">
      <c r="H290" s="4"/>
    </row>
    <row r="291" spans="8:8" x14ac:dyDescent="0.25">
      <c r="H291" s="4"/>
    </row>
    <row r="292" spans="8:8" x14ac:dyDescent="0.25">
      <c r="H292" s="4"/>
    </row>
    <row r="293" spans="8:8" x14ac:dyDescent="0.25">
      <c r="H293" s="4"/>
    </row>
    <row r="294" spans="8:8" x14ac:dyDescent="0.25">
      <c r="H294" s="4"/>
    </row>
    <row r="295" spans="8:8" x14ac:dyDescent="0.25">
      <c r="H295" s="4"/>
    </row>
    <row r="296" spans="8:8" x14ac:dyDescent="0.25">
      <c r="H296" s="4"/>
    </row>
    <row r="297" spans="8:8" x14ac:dyDescent="0.25">
      <c r="H297" s="4"/>
    </row>
    <row r="298" spans="8:8" x14ac:dyDescent="0.25">
      <c r="H298" s="4"/>
    </row>
    <row r="299" spans="8:8" x14ac:dyDescent="0.25">
      <c r="H299" s="4"/>
    </row>
    <row r="300" spans="8:8" x14ac:dyDescent="0.25">
      <c r="H300" s="4"/>
    </row>
    <row r="301" spans="8:8" x14ac:dyDescent="0.25">
      <c r="H301" s="4"/>
    </row>
    <row r="302" spans="8:8" x14ac:dyDescent="0.25">
      <c r="H302" s="4"/>
    </row>
    <row r="303" spans="8:8" x14ac:dyDescent="0.25">
      <c r="H303" s="4"/>
    </row>
    <row r="304" spans="8:8" x14ac:dyDescent="0.25">
      <c r="H304" s="4"/>
    </row>
    <row r="305" spans="8:8" x14ac:dyDescent="0.25">
      <c r="H305" s="4"/>
    </row>
    <row r="306" spans="8:8" x14ac:dyDescent="0.25">
      <c r="H306" s="4"/>
    </row>
    <row r="307" spans="8:8" x14ac:dyDescent="0.25">
      <c r="H307" s="4"/>
    </row>
    <row r="308" spans="8:8" x14ac:dyDescent="0.25">
      <c r="H308" s="4"/>
    </row>
    <row r="309" spans="8:8" x14ac:dyDescent="0.25">
      <c r="H309" s="4"/>
    </row>
    <row r="310" spans="8:8" x14ac:dyDescent="0.25">
      <c r="H310" s="4"/>
    </row>
    <row r="311" spans="8:8" x14ac:dyDescent="0.25">
      <c r="H311" s="4"/>
    </row>
    <row r="312" spans="8:8" x14ac:dyDescent="0.25">
      <c r="H312" s="4"/>
    </row>
    <row r="313" spans="8:8" x14ac:dyDescent="0.25">
      <c r="H313" s="4"/>
    </row>
    <row r="314" spans="8:8" x14ac:dyDescent="0.25">
      <c r="H314" s="4"/>
    </row>
    <row r="315" spans="8:8" x14ac:dyDescent="0.25">
      <c r="H315" s="4"/>
    </row>
    <row r="316" spans="8:8" x14ac:dyDescent="0.25">
      <c r="H316" s="4"/>
    </row>
    <row r="317" spans="8:8" x14ac:dyDescent="0.25">
      <c r="H317" s="4"/>
    </row>
    <row r="318" spans="8:8" x14ac:dyDescent="0.25">
      <c r="H318" s="4"/>
    </row>
    <row r="319" spans="8:8" x14ac:dyDescent="0.25">
      <c r="H319" s="4"/>
    </row>
    <row r="320" spans="8:8" x14ac:dyDescent="0.25">
      <c r="H320" s="4"/>
    </row>
    <row r="321" spans="8:8" x14ac:dyDescent="0.25">
      <c r="H321" s="4"/>
    </row>
    <row r="322" spans="8:8" x14ac:dyDescent="0.25">
      <c r="H322" s="4"/>
    </row>
    <row r="323" spans="8:8" x14ac:dyDescent="0.25">
      <c r="H323" s="4"/>
    </row>
    <row r="324" spans="8:8" x14ac:dyDescent="0.25">
      <c r="H324" s="4"/>
    </row>
    <row r="325" spans="8:8" x14ac:dyDescent="0.25">
      <c r="H325" s="4"/>
    </row>
    <row r="326" spans="8:8" x14ac:dyDescent="0.25">
      <c r="H326" s="4"/>
    </row>
    <row r="327" spans="8:8" x14ac:dyDescent="0.25">
      <c r="H327" s="4"/>
    </row>
    <row r="328" spans="8:8" x14ac:dyDescent="0.25">
      <c r="H328" s="4"/>
    </row>
    <row r="329" spans="8:8" x14ac:dyDescent="0.25">
      <c r="H329" s="4"/>
    </row>
    <row r="330" spans="8:8" x14ac:dyDescent="0.25">
      <c r="H330" s="4"/>
    </row>
    <row r="331" spans="8:8" x14ac:dyDescent="0.25">
      <c r="H331" s="4"/>
    </row>
    <row r="332" spans="8:8" x14ac:dyDescent="0.25">
      <c r="H332" s="4"/>
    </row>
    <row r="333" spans="8:8" x14ac:dyDescent="0.25">
      <c r="H333" s="4"/>
    </row>
    <row r="334" spans="8:8" x14ac:dyDescent="0.25">
      <c r="H334" s="4"/>
    </row>
    <row r="335" spans="8:8" x14ac:dyDescent="0.25">
      <c r="H335" s="4"/>
    </row>
    <row r="336" spans="8:8" x14ac:dyDescent="0.25">
      <c r="H336" s="4"/>
    </row>
    <row r="337" spans="8:8" x14ac:dyDescent="0.25">
      <c r="H337" s="4"/>
    </row>
    <row r="338" spans="8:8" x14ac:dyDescent="0.25">
      <c r="H338" s="4"/>
    </row>
    <row r="339" spans="8:8" x14ac:dyDescent="0.25">
      <c r="H339" s="4"/>
    </row>
    <row r="340" spans="8:8" x14ac:dyDescent="0.25">
      <c r="H340" s="4"/>
    </row>
    <row r="341" spans="8:8" x14ac:dyDescent="0.25">
      <c r="H341" s="4"/>
    </row>
    <row r="342" spans="8:8" x14ac:dyDescent="0.25">
      <c r="H342" s="4"/>
    </row>
    <row r="343" spans="8:8" x14ac:dyDescent="0.25">
      <c r="H343" s="4"/>
    </row>
    <row r="344" spans="8:8" x14ac:dyDescent="0.25">
      <c r="H344" s="4"/>
    </row>
    <row r="345" spans="8:8" x14ac:dyDescent="0.25">
      <c r="H345" s="4"/>
    </row>
    <row r="346" spans="8:8" x14ac:dyDescent="0.25">
      <c r="H346" s="4"/>
    </row>
    <row r="347" spans="8:8" x14ac:dyDescent="0.25">
      <c r="H347" s="4"/>
    </row>
    <row r="348" spans="8:8" x14ac:dyDescent="0.25">
      <c r="H348" s="4"/>
    </row>
    <row r="349" spans="8:8" x14ac:dyDescent="0.25">
      <c r="H349" s="4"/>
    </row>
    <row r="350" spans="8:8" x14ac:dyDescent="0.25">
      <c r="H350" s="4"/>
    </row>
    <row r="351" spans="8:8" x14ac:dyDescent="0.25">
      <c r="H351" s="4"/>
    </row>
    <row r="352" spans="8:8" x14ac:dyDescent="0.25">
      <c r="H352" s="4"/>
    </row>
    <row r="353" spans="8:8" x14ac:dyDescent="0.25">
      <c r="H353" s="4"/>
    </row>
    <row r="354" spans="8:8" x14ac:dyDescent="0.25">
      <c r="H354" s="4"/>
    </row>
    <row r="355" spans="8:8" x14ac:dyDescent="0.25">
      <c r="H355" s="4"/>
    </row>
    <row r="356" spans="8:8" x14ac:dyDescent="0.25">
      <c r="H356" s="4"/>
    </row>
    <row r="357" spans="8:8" x14ac:dyDescent="0.25">
      <c r="H357" s="4"/>
    </row>
    <row r="358" spans="8:8" x14ac:dyDescent="0.25">
      <c r="H358" s="4"/>
    </row>
    <row r="359" spans="8:8" x14ac:dyDescent="0.25">
      <c r="H359" s="4"/>
    </row>
    <row r="360" spans="8:8" x14ac:dyDescent="0.25">
      <c r="H360" s="4"/>
    </row>
    <row r="361" spans="8:8" x14ac:dyDescent="0.25">
      <c r="H361" s="4"/>
    </row>
    <row r="362" spans="8:8" x14ac:dyDescent="0.25">
      <c r="H362" s="4"/>
    </row>
    <row r="363" spans="8:8" x14ac:dyDescent="0.25">
      <c r="H363" s="4"/>
    </row>
    <row r="364" spans="8:8" x14ac:dyDescent="0.25">
      <c r="H364" s="4"/>
    </row>
    <row r="365" spans="8:8" x14ac:dyDescent="0.25">
      <c r="H365" s="4"/>
    </row>
    <row r="366" spans="8:8" x14ac:dyDescent="0.25">
      <c r="H366" s="4"/>
    </row>
    <row r="367" spans="8:8" x14ac:dyDescent="0.25">
      <c r="H367" s="4"/>
    </row>
    <row r="368" spans="8:8" x14ac:dyDescent="0.25">
      <c r="H368" s="4"/>
    </row>
    <row r="369" spans="8:8" x14ac:dyDescent="0.25">
      <c r="H369" s="4"/>
    </row>
    <row r="370" spans="8:8" x14ac:dyDescent="0.25">
      <c r="H370" s="4"/>
    </row>
    <row r="371" spans="8:8" x14ac:dyDescent="0.25">
      <c r="H371" s="4"/>
    </row>
    <row r="372" spans="8:8" x14ac:dyDescent="0.25">
      <c r="H372" s="4"/>
    </row>
    <row r="373" spans="8:8" x14ac:dyDescent="0.25">
      <c r="H373" s="4"/>
    </row>
    <row r="374" spans="8:8" x14ac:dyDescent="0.25">
      <c r="H374" s="4"/>
    </row>
    <row r="375" spans="8:8" x14ac:dyDescent="0.25">
      <c r="H375" s="4"/>
    </row>
    <row r="376" spans="8:8" x14ac:dyDescent="0.25">
      <c r="H376" s="4"/>
    </row>
    <row r="377" spans="8:8" x14ac:dyDescent="0.25">
      <c r="H377" s="4"/>
    </row>
    <row r="378" spans="8:8" x14ac:dyDescent="0.25">
      <c r="H378" s="4"/>
    </row>
    <row r="379" spans="8:8" x14ac:dyDescent="0.25">
      <c r="H379" s="4"/>
    </row>
    <row r="380" spans="8:8" x14ac:dyDescent="0.25">
      <c r="H380" s="4"/>
    </row>
    <row r="381" spans="8:8" x14ac:dyDescent="0.25">
      <c r="H381" s="4"/>
    </row>
    <row r="382" spans="8:8" x14ac:dyDescent="0.25">
      <c r="H382" s="4"/>
    </row>
    <row r="383" spans="8:8" x14ac:dyDescent="0.25">
      <c r="H383" s="4"/>
    </row>
    <row r="384" spans="8:8" x14ac:dyDescent="0.25">
      <c r="H384" s="4"/>
    </row>
    <row r="385" spans="8:8" x14ac:dyDescent="0.25">
      <c r="H385" s="4"/>
    </row>
    <row r="386" spans="8:8" x14ac:dyDescent="0.25">
      <c r="H386" s="4"/>
    </row>
    <row r="387" spans="8:8" x14ac:dyDescent="0.25">
      <c r="H387" s="4"/>
    </row>
    <row r="388" spans="8:8" x14ac:dyDescent="0.25">
      <c r="H388" s="4"/>
    </row>
    <row r="389" spans="8:8" x14ac:dyDescent="0.25">
      <c r="H389" s="4"/>
    </row>
    <row r="390" spans="8:8" x14ac:dyDescent="0.25">
      <c r="H390" s="4"/>
    </row>
    <row r="391" spans="8:8" x14ac:dyDescent="0.25">
      <c r="H391" s="4"/>
    </row>
    <row r="392" spans="8:8" x14ac:dyDescent="0.25">
      <c r="H392" s="4"/>
    </row>
    <row r="393" spans="8:8" x14ac:dyDescent="0.25">
      <c r="H393" s="4"/>
    </row>
    <row r="394" spans="8:8" x14ac:dyDescent="0.25">
      <c r="H394" s="4"/>
    </row>
    <row r="395" spans="8:8" x14ac:dyDescent="0.25">
      <c r="H395" s="4"/>
    </row>
    <row r="396" spans="8:8" x14ac:dyDescent="0.25">
      <c r="H396" s="4"/>
    </row>
  </sheetData>
  <autoFilter ref="B5:B34">
    <filterColumn colId="0">
      <customFilters>
        <customFilter operator="notEqual" val=" "/>
      </customFilters>
    </filterColumn>
  </autoFilter>
  <mergeCells count="6">
    <mergeCell ref="J1:L1"/>
    <mergeCell ref="D1:I1"/>
    <mergeCell ref="A3:L3"/>
    <mergeCell ref="K2:L2"/>
    <mergeCell ref="B45:D45"/>
    <mergeCell ref="E45:G45"/>
  </mergeCells>
  <phoneticPr fontId="0" type="noConversion"/>
  <pageMargins left="0.31496062992125984" right="0.31496062992125984" top="0.35433070866141736" bottom="0.35433070866141736" header="0.31496062992125984" footer="0.31496062992125984"/>
  <pageSetup paperSize="9" scale="78" fitToHeight="2" orientation="landscape" r:id="rId1"/>
  <customProperties>
    <customPr name="LastActive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7"/>
  <sheetViews>
    <sheetView topLeftCell="A17" workbookViewId="0">
      <selection activeCell="C17" sqref="C17"/>
    </sheetView>
  </sheetViews>
  <sheetFormatPr defaultRowHeight="15" x14ac:dyDescent="0.25"/>
  <cols>
    <col min="1" max="1" width="4" customWidth="1"/>
    <col min="2" max="2" width="33.28515625" style="35" customWidth="1"/>
    <col min="3" max="3" width="53.140625" style="35" customWidth="1"/>
    <col min="4" max="4" width="76.5703125" style="37" customWidth="1"/>
  </cols>
  <sheetData>
    <row r="4" spans="2:4" ht="195" x14ac:dyDescent="0.25">
      <c r="B4" s="35" t="s">
        <v>28</v>
      </c>
      <c r="C4" s="35" t="s">
        <v>36</v>
      </c>
      <c r="D4" s="36" t="s">
        <v>19</v>
      </c>
    </row>
    <row r="5" spans="2:4" ht="150" x14ac:dyDescent="0.25">
      <c r="B5" s="35" t="s">
        <v>44</v>
      </c>
      <c r="C5" s="35" t="s">
        <v>36</v>
      </c>
      <c r="D5" s="36" t="s">
        <v>43</v>
      </c>
    </row>
    <row r="6" spans="2:4" ht="195" x14ac:dyDescent="0.25">
      <c r="B6" s="35" t="s">
        <v>21</v>
      </c>
      <c r="C6" s="35" t="s">
        <v>25</v>
      </c>
      <c r="D6" s="36" t="s">
        <v>22</v>
      </c>
    </row>
    <row r="7" spans="2:4" ht="150" x14ac:dyDescent="0.25">
      <c r="B7" s="35" t="s">
        <v>23</v>
      </c>
      <c r="C7" s="35" t="s">
        <v>29</v>
      </c>
      <c r="D7" s="36" t="s">
        <v>26</v>
      </c>
    </row>
    <row r="8" spans="2:4" ht="150" x14ac:dyDescent="0.25">
      <c r="B8" s="35" t="s">
        <v>24</v>
      </c>
      <c r="C8" s="35" t="s">
        <v>38</v>
      </c>
      <c r="D8" s="36" t="s">
        <v>26</v>
      </c>
    </row>
    <row r="9" spans="2:4" ht="210" x14ac:dyDescent="0.25">
      <c r="B9" s="35" t="s">
        <v>30</v>
      </c>
      <c r="C9" s="35" t="s">
        <v>32</v>
      </c>
      <c r="D9" s="36" t="s">
        <v>31</v>
      </c>
    </row>
    <row r="10" spans="2:4" ht="210" x14ac:dyDescent="0.25">
      <c r="B10" s="35" t="s">
        <v>33</v>
      </c>
      <c r="C10" s="35" t="s">
        <v>34</v>
      </c>
      <c r="D10" s="36" t="s">
        <v>31</v>
      </c>
    </row>
    <row r="11" spans="2:4" ht="150" x14ac:dyDescent="0.25">
      <c r="B11" s="35" t="s">
        <v>28</v>
      </c>
      <c r="C11" s="35" t="s">
        <v>37</v>
      </c>
      <c r="D11" s="36" t="s">
        <v>26</v>
      </c>
    </row>
    <row r="12" spans="2:4" ht="150" x14ac:dyDescent="0.25">
      <c r="B12" s="35" t="s">
        <v>35</v>
      </c>
      <c r="C12" s="35" t="s">
        <v>39</v>
      </c>
      <c r="D12" s="36" t="s">
        <v>40</v>
      </c>
    </row>
    <row r="13" spans="2:4" ht="210" x14ac:dyDescent="0.25">
      <c r="B13" s="35" t="s">
        <v>49</v>
      </c>
      <c r="C13" s="35" t="s">
        <v>39</v>
      </c>
      <c r="D13" s="36" t="s">
        <v>31</v>
      </c>
    </row>
    <row r="14" spans="2:4" ht="210" x14ac:dyDescent="0.25">
      <c r="B14" s="35" t="s">
        <v>41</v>
      </c>
      <c r="C14" s="35" t="s">
        <v>42</v>
      </c>
      <c r="D14" s="36" t="s">
        <v>31</v>
      </c>
    </row>
    <row r="15" spans="2:4" ht="210" x14ac:dyDescent="0.25">
      <c r="B15" s="35" t="s">
        <v>45</v>
      </c>
      <c r="C15" s="35" t="s">
        <v>46</v>
      </c>
      <c r="D15" s="36" t="s">
        <v>31</v>
      </c>
    </row>
    <row r="16" spans="2:4" ht="210" x14ac:dyDescent="0.25">
      <c r="B16" s="35" t="s">
        <v>47</v>
      </c>
      <c r="C16" s="35" t="s">
        <v>48</v>
      </c>
      <c r="D16" s="36" t="s">
        <v>31</v>
      </c>
    </row>
    <row r="17" spans="2:4" ht="210" x14ac:dyDescent="0.25">
      <c r="B17" s="35" t="s">
        <v>50</v>
      </c>
      <c r="C17" s="35" t="s">
        <v>51</v>
      </c>
      <c r="D17" s="36" t="s">
        <v>31</v>
      </c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Заявка</vt:lpstr>
      <vt:lpstr>Обоснование НМЦК</vt:lpstr>
      <vt:lpstr>Расчет НМЦК</vt:lpstr>
      <vt:lpstr>Лист3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URIST</dc:creator>
  <cp:lastModifiedBy>Шалимова Инна Наильевна</cp:lastModifiedBy>
  <cp:lastPrinted>2026-03-24T01:44:52Z</cp:lastPrinted>
  <dcterms:created xsi:type="dcterms:W3CDTF">2014-01-17T08:53:04Z</dcterms:created>
  <dcterms:modified xsi:type="dcterms:W3CDTF">2026-05-27T07:47:12Z</dcterms:modified>
</cp:coreProperties>
</file>