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G8" i="1"/>
  <c r="I8"/>
  <c r="N7"/>
  <c r="O7" s="1"/>
  <c r="P7" s="1"/>
  <c r="Q7" s="1"/>
  <c r="K7"/>
  <c r="L7" s="1"/>
  <c r="M7" s="1"/>
  <c r="H8"/>
  <c r="Q8" l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<sst xmlns="http://schemas.openxmlformats.org/spreadsheetml/2006/main" count="27" uniqueCount="27">
  <si>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</si>
  <si>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</si>
  <si>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</si>
  <si>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</si>
  <si>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</si>
  <si>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</si>
  <si>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</si>
  <si>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</si>
  <si>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</si>
  <si>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</si>
  <si>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</si>
  <si>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</si>
  <si>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</si>
  <si>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</si>
  <si>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</si>
  <si>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</si>
  <si>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</si>
  <si>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</si>
  <si>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</si>
  <si>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</si>
  <si>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</si>
  <si>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шт</t>
  </si>
  <si>
    <t>Осушитель воздуха</t>
  </si>
  <si>
    <t xml:space="preserve">Обоснованная НМЦК составила 19000,00 минимальная предложенная потенциальным исполнителем. </t>
  </si>
  <si>
    <t>Поставщик №1 Коммерческое предложение №1358 от 01.07.2026</t>
  </si>
  <si>
    <t>Поставщик №2 Коммерческое предложение №1361 от 01.07.2026</t>
  </si>
  <si>
    <t>Поставщик №3 Коммерческое предложение №1363 от 01.07.2026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</si>
</sst>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91E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wrapText="1"/>
    </xf>
    <xf numFmtId="2" fontId="9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10" fillId="0" borderId="3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16"/>
  <sheetViews>
    <sheetView tabSelected="1" topLeftCell="A4" zoomScale="85" zoomScaleNormal="85" workbookViewId="0">
      <selection activeCell="I11" sqref="I11"/>
    </sheetView>
  </sheetViews>
  <sheetFormatPr defaultRowHeight="15"/>
  <cols>
    <col min="1" max="1" width="5.140625" customWidth="1"/>
    <col min="2" max="2" width="27.7109375" style="6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8" ht="36.7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8" s="1" customFormat="1" ht="132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s="1" customFormat="1" ht="45.75" customHeight="1">
      <c r="A5" s="33" t="s">
        <v>2</v>
      </c>
      <c r="B5" s="33" t="s">
        <v>3</v>
      </c>
      <c r="C5" s="33" t="s">
        <v>4</v>
      </c>
      <c r="D5" s="33" t="s">
        <v>5</v>
      </c>
      <c r="E5" s="36" t="s">
        <v>6</v>
      </c>
      <c r="F5" s="36"/>
      <c r="G5" s="36"/>
      <c r="H5" s="36"/>
      <c r="I5" s="36"/>
      <c r="J5" s="36"/>
      <c r="K5" s="37" t="s">
        <v>7</v>
      </c>
      <c r="L5" s="34"/>
      <c r="M5" s="34"/>
      <c r="N5" s="38" t="s">
        <v>8</v>
      </c>
      <c r="O5" s="34"/>
      <c r="P5" s="34"/>
      <c r="Q5" s="34"/>
    </row>
    <row r="6" spans="1:18" s="1" customFormat="1" ht="188.25" customHeight="1">
      <c r="A6" s="34"/>
      <c r="B6" s="35"/>
      <c r="C6" s="35"/>
      <c r="D6" s="35"/>
      <c r="E6" s="3"/>
      <c r="F6" s="3"/>
      <c r="G6" s="3" t="s">
        <v>24</v>
      </c>
      <c r="H6" s="3" t="s">
        <v>25</v>
      </c>
      <c r="I6" s="3" t="s">
        <v>26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8" s="1" customFormat="1" ht="20.25" customHeight="1">
      <c r="A7" s="16">
        <v>1</v>
      </c>
      <c r="B7" s="27" t="s">
        <v>22</v>
      </c>
      <c r="C7" s="25" t="s">
        <v>21</v>
      </c>
      <c r="D7" s="17">
        <v>1</v>
      </c>
      <c r="E7" s="24"/>
      <c r="F7" s="24"/>
      <c r="G7" s="24">
        <v>19000</v>
      </c>
      <c r="H7" s="24">
        <v>25600</v>
      </c>
      <c r="I7" s="24">
        <v>22400</v>
      </c>
      <c r="J7" s="24"/>
      <c r="K7" s="19">
        <f t="shared" ref="K7" si="0">AVERAGE(E7:I7)</f>
        <v>22333.333333333332</v>
      </c>
      <c r="L7" s="20">
        <f t="shared" ref="L7" si="1">SQRT(((SUM(IF(H7&lt;&gt;0,POWER(H7-K7,2),),IF(F7&lt;&gt;0, POWER(F7-K7,2),),IF(E7&lt;&gt;0, POWER(E7-K7,2),),IF(G7&lt;&gt;0, POWER(G7-K7,2),),IF(I7&lt;&gt;0, POWER(I7-K7,2),))/(COUNTA(E7:I7)-1))))</f>
        <v>3300.5050118630838</v>
      </c>
      <c r="M7" s="21">
        <f t="shared" ref="M7" si="2">L7/K7*100</f>
        <v>14.778380650133213</v>
      </c>
      <c r="N7" s="22">
        <f t="shared" ref="N7" si="3">D7/3*(E7+F7+G7+H7+I7)</f>
        <v>22333.333333333332</v>
      </c>
      <c r="O7" s="23">
        <f t="shared" ref="O7" si="4">N7/D7</f>
        <v>22333.333333333332</v>
      </c>
      <c r="P7" s="22">
        <f t="shared" ref="P7" si="5">ROUNDDOWN(O7,2)</f>
        <v>22333.33</v>
      </c>
      <c r="Q7" s="22">
        <f t="shared" ref="Q7" si="6">P7*D7</f>
        <v>22333.33</v>
      </c>
      <c r="R7" s="13"/>
    </row>
    <row r="8" spans="1:18" ht="15.75">
      <c r="B8" s="12"/>
      <c r="C8" s="13"/>
      <c r="D8" s="13"/>
      <c r="E8" s="13"/>
      <c r="F8" s="13"/>
      <c r="G8" s="14">
        <f>SUMPRODUCT(D7:D7,G7:G7)</f>
        <v>19000</v>
      </c>
      <c r="H8" s="14">
        <f>SUMPRODUCT(D7:D7,H7:H7)</f>
        <v>25600</v>
      </c>
      <c r="I8" s="15">
        <f>SUMPRODUCT(D7:D7,I7:I7)</f>
        <v>22400</v>
      </c>
      <c r="Q8" s="7">
        <f>SUM(Q7:Q7)</f>
        <v>22333.33</v>
      </c>
    </row>
    <row r="9" spans="1:18" ht="15.75">
      <c r="B9" s="28" t="s">
        <v>23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.75">
      <c r="C11" s="8" t="s">
        <v>16</v>
      </c>
      <c r="F11" s="9"/>
    </row>
    <row r="12" spans="1:18" ht="15.75">
      <c r="B12" s="26"/>
      <c r="C12" s="8" t="s">
        <v>17</v>
      </c>
      <c r="D12" s="8"/>
      <c r="E12" s="8"/>
      <c r="H12" s="29"/>
      <c r="I12" s="29"/>
      <c r="J12" s="29"/>
    </row>
    <row r="13" spans="1:18" ht="15.75">
      <c r="C13" s="8" t="s">
        <v>18</v>
      </c>
      <c r="D13" s="8"/>
      <c r="E13" s="8"/>
      <c r="H13" s="8"/>
      <c r="I13" s="8"/>
      <c r="J13" s="8"/>
    </row>
    <row r="14" spans="1:18" ht="15.75">
      <c r="C14" s="8"/>
      <c r="D14" s="8"/>
      <c r="E14" s="8"/>
      <c r="H14" s="8"/>
      <c r="I14" s="8"/>
      <c r="J14" s="8"/>
    </row>
    <row r="15" spans="1:18" ht="15.75">
      <c r="B15" s="18">
        <v>46204</v>
      </c>
      <c r="C15" s="30" t="s">
        <v>20</v>
      </c>
      <c r="D15" s="30"/>
      <c r="E15" s="30"/>
      <c r="G15" s="10"/>
      <c r="H15" s="11"/>
      <c r="I15" s="11"/>
      <c r="J15" s="11"/>
    </row>
    <row r="16" spans="1:18" ht="15.75">
      <c r="C16" s="8" t="s">
        <v>19</v>
      </c>
      <c r="D16" s="8"/>
      <c r="E16" s="8"/>
      <c r="H16" s="8"/>
      <c r="I16" s="8"/>
      <c r="J16" s="8"/>
    </row>
  </sheetData>
  <mergeCells count="12">
    <mergeCell ref="B9:Q9"/>
    <mergeCell ref="H12:J12"/>
    <mergeCell ref="C15:E15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2026-07-01T03:28:35Z</dcterms:modified>
</cp:coreProperties>
</file>