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ovAZ\Desktop\2026\волос\"/>
    </mc:Choice>
  </mc:AlternateContent>
  <bookViews>
    <workbookView xWindow="-3300" yWindow="-105" windowWidth="17250" windowHeight="11010"/>
  </bookViews>
  <sheets>
    <sheet name="Лист1" sheetId="1" r:id="rId1"/>
  </sheets>
  <externalReferences>
    <externalReference r:id="rId2"/>
  </externalReferences>
  <definedNames>
    <definedName name="_ftn1" localSheetId="0">Лист1!$A$13</definedName>
    <definedName name="_ftn2" localSheetId="0">Лист1!$A$14</definedName>
    <definedName name="_ftn3" localSheetId="0">Лист1!$A$15</definedName>
    <definedName name="_ftnref1" localSheetId="0">Лист1!$B$1</definedName>
    <definedName name="_ftnref2" localSheetId="0">Лист1!$G$2</definedName>
    <definedName name="_ftnref3" localSheetId="0">Лист1!$G$6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7" i="1"/>
  <c r="K17" i="1"/>
  <c r="M17" i="1" s="1"/>
  <c r="J18" i="1"/>
  <c r="K18" i="1"/>
  <c r="M18" i="1" s="1"/>
  <c r="P18" i="1" l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17" i="1"/>
  <c r="M32" i="1" l="1"/>
  <c r="K32" i="1"/>
  <c r="J32" i="1"/>
  <c r="M31" i="1"/>
  <c r="K31" i="1"/>
  <c r="J31" i="1"/>
  <c r="M30" i="1"/>
  <c r="K30" i="1"/>
  <c r="J30" i="1"/>
  <c r="M29" i="1"/>
  <c r="K29" i="1"/>
  <c r="J29" i="1"/>
  <c r="M28" i="1"/>
  <c r="K28" i="1"/>
  <c r="J28" i="1"/>
  <c r="M27" i="1"/>
  <c r="K27" i="1"/>
  <c r="J27" i="1"/>
  <c r="M26" i="1"/>
  <c r="K26" i="1"/>
  <c r="J26" i="1"/>
  <c r="M25" i="1"/>
  <c r="K25" i="1"/>
  <c r="J25" i="1"/>
  <c r="M24" i="1"/>
  <c r="K24" i="1"/>
  <c r="J24" i="1"/>
  <c r="M23" i="1"/>
  <c r="K23" i="1"/>
  <c r="J23" i="1"/>
  <c r="M22" i="1"/>
  <c r="K22" i="1"/>
  <c r="J22" i="1"/>
  <c r="M21" i="1"/>
  <c r="K21" i="1"/>
  <c r="J21" i="1"/>
  <c r="M20" i="1"/>
  <c r="K20" i="1"/>
  <c r="J20" i="1"/>
  <c r="M19" i="1"/>
  <c r="M33" i="1" s="1"/>
  <c r="K19" i="1"/>
  <c r="J19" i="1"/>
  <c r="P33" i="1" l="1"/>
</calcChain>
</file>

<file path=xl/sharedStrings.xml><?xml version="1.0" encoding="utf-8"?>
<sst xmlns="http://schemas.openxmlformats.org/spreadsheetml/2006/main" count="83" uniqueCount="52">
  <si>
    <t>Наименование товара, работы, услуги согласно описанию объекта закупки</t>
  </si>
  <si>
    <t>Единица измерений</t>
  </si>
  <si>
    <t>Кол-во</t>
  </si>
  <si>
    <t>Коэфф. вариации (v)</t>
  </si>
  <si>
    <t>№ п/п</t>
  </si>
  <si>
    <t>Ср. рыночная цена за единицу (руб.)</t>
  </si>
  <si>
    <t>Цена за ед. (руб.)</t>
  </si>
  <si>
    <t xml:space="preserve">Предмет контракта </t>
  </si>
  <si>
    <t>Ценовые значения анализа рынка</t>
  </si>
  <si>
    <t>Наименование товара, работы, услуги по КТРУ</t>
  </si>
  <si>
    <t xml:space="preserve">Метод сопоставимых рыночных цен (анализ рынка) в соответствии со статьей 22 Федерального закона от 05.04.2013 № 44-ФЗ </t>
  </si>
  <si>
    <t>Дата подготовки обоснования НМЦК</t>
  </si>
  <si>
    <t>Реквизиты запросов ценовой информации и ответы на них (в т.ч. в ЕИС)</t>
  </si>
  <si>
    <t>Типовая принадлежность</t>
  </si>
  <si>
    <t>Источник № 1</t>
  </si>
  <si>
    <t>Источник № 2</t>
  </si>
  <si>
    <t xml:space="preserve">Источник № 3 </t>
  </si>
  <si>
    <t>Цена за единицу с учетом нормативных затрат (руб.)</t>
  </si>
  <si>
    <t>Итого цена единицы товара (работы, услуги) в том числе с учетом ЛБО (руб.)</t>
  </si>
  <si>
    <t>Итого НМЦК</t>
  </si>
  <si>
    <t>*</t>
  </si>
  <si>
    <t>Обоснование цены контракта (ЦК)</t>
  </si>
  <si>
    <t>Используемый метод определения ЦК</t>
  </si>
  <si>
    <t>* - устанавливается для случаев определения итогового значения ЦК методом сопоставимых рыночных цен</t>
  </si>
  <si>
    <t>шт.</t>
  </si>
  <si>
    <t>Поставка (включая установку) материальных запасов для системы электроснабжения (Кабардино –Балкарская Республика)</t>
  </si>
  <si>
    <t>Материальные запасы для системы электроснабжения</t>
  </si>
  <si>
    <t xml:space="preserve"> Письмо о запросе ценовой информации № 55-08-17/615 от 26.02.2026 направлено в 5 (пять) </t>
  </si>
  <si>
    <t>организаций, Запрос о предоставлении ценовой информации в ЕИС от 26.02.2026 № 0821400000126000093</t>
  </si>
  <si>
    <t xml:space="preserve"> Выполнение работы по монтажу (демонтажу, установке), дооборудованию и наладке оборудования</t>
  </si>
  <si>
    <t>Источник № 2 – вх № 1265 от 04.03.2026, Источник № 3 – вх от 1264 от 04.03.2026</t>
  </si>
  <si>
    <t xml:space="preserve">Ответ получен от 3 (трех) организаций на основании данной информации произведен расчет ЦК: Источник № 1 – вх  № 1263 от 04.03.2026, </t>
  </si>
  <si>
    <t>В соответствии со ст. 34 Бюджетного Кодекса Российской Федерации закупка осуществляется по наименьшей предложенной цене.  НМЦК - 17 610 (Семнадцать тысяч шестьсот десять) руб. 00 коп.</t>
  </si>
  <si>
    <t>Монтаж трубы гофрированной ПВХ d 16 мм (бухта 5 м.) и d 20 мм (бухта 12 м)</t>
  </si>
  <si>
    <t>Монтаж кабеля (бухта 17 м)</t>
  </si>
  <si>
    <t xml:space="preserve">Монтаж шкафа распределительного навесного. SE Easy9 ШРн-8 IP40 </t>
  </si>
  <si>
    <t>Монтаж выключателя автомат. PROxima BA 47-63N IP 25А 4.5кА</t>
  </si>
  <si>
    <t>Монтаж выключателя автомат.  ВА47-29 IP 25А</t>
  </si>
  <si>
    <t>Монтаж выключателя автомат. ВА47-29 IP 10 А (С) 4.5кА</t>
  </si>
  <si>
    <t>Монтаж выключателя диффер.  (УЗО) ВД1-63 2Р 40А ЗОмА</t>
  </si>
  <si>
    <t>усл.ед.</t>
  </si>
  <si>
    <t>Труба, гофрированная ПВХ легкая d20мм с протяжкой сер. (бухта 12 м.)</t>
  </si>
  <si>
    <t>Труба Ruvinil ПВХ d16 мм (или эквивалент) (бухта 5 м.)</t>
  </si>
  <si>
    <t>Кабель 3*4, ВВГ-Пнг(А)-1_Б 3x4 (бухта 12 м.)</t>
  </si>
  <si>
    <t>Кабель ПВС 3x1,5  (бухта 5 м.)</t>
  </si>
  <si>
    <t>Шкаф SE Easy9 ШРн-8 IP40 (или эквивалент)</t>
  </si>
  <si>
    <t>Выключатель автомат. EKF PROxima BA 47-63N IP 25А 4.5кА (или эквивалент)</t>
  </si>
  <si>
    <t>Выключатель автомат.  ВА47-29 IP 25А 4.5кА (или эквивалент)</t>
  </si>
  <si>
    <t>Выключатель автомат.  ВА47-29 IP 10 А (С) 4.5кА (или эквивалент)</t>
  </si>
  <si>
    <t>Выключатель дифференциальный (УЗО) ВД1-63 2Р 40А ЗОмА (или эквивалент)</t>
  </si>
  <si>
    <t xml:space="preserve">Всего
НМЦК (ЦК)/цена единицы товара (работы, услуги) с учетом ЛБО (руб.) </t>
  </si>
  <si>
    <t>Итоговое значение НМЦК (ЦК)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</si>
</sst>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0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rovAZ/Desktop/2026/&#1062;&#1054;&#1050;&#1056;/&#1059;&#1073;&#1086;&#1088;&#1082;&#1072;%20&#1055;&#1091;&#1096;&#1082;&#1080;&#1085;&#1072;/&#1054;&#1073;&#1086;&#1089;&#1085;&#1086;&#1074;&#1072;&#1085;&#1080;&#1077;%20&#1053;&#1052;&#1062;&#1050;_&#1091;&#1073;&#1086;&#1088;&#1082;&#1072;%20&#1055;&#1091;&#1096;&#1082;&#1080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">
          <cell r="G10" t="str">
            <v>Расчет НМЦК(ЦК)/начальной цены единицы товара и начальной суммы цен единиц товара (работы, услуги)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8"/>
  <sheetViews>
    <sheetView tabSelected="1" topLeftCell="A6" zoomScale="85" zoomScaleNormal="85" workbookViewId="0">
      <selection activeCell="L17" sqref="L17:L32"/>
    </sheetView>
  </sheetViews>
  <sheetFormatPr defaultRowHeight="15" x14ac:dyDescent="0.25"/>
  <cols>
    <col min="1" max="1" width="4.28515625" customWidth="1"/>
    <col min="2" max="2" width="20.42578125" customWidth="1"/>
    <col min="3" max="3" width="18.28515625" customWidth="1"/>
    <col min="4" max="4" width="7.7109375" customWidth="1"/>
    <col min="5" max="5" width="10.42578125" customWidth="1"/>
    <col min="6" max="6" width="7.7109375" customWidth="1"/>
    <col min="7" max="9" width="15.7109375" customWidth="1"/>
    <col min="10" max="10" width="11.42578125" customWidth="1"/>
    <col min="11" max="11" width="11.7109375" customWidth="1"/>
    <col min="12" max="13" width="14.140625" customWidth="1"/>
    <col min="14" max="14" width="2.28515625" customWidth="1"/>
    <col min="15" max="15" width="14.140625" customWidth="1"/>
    <col min="16" max="16" width="14.7109375" customWidth="1"/>
  </cols>
  <sheetData>
    <row r="2" spans="1:16" ht="43.5" customHeight="1" x14ac:dyDescent="0.3">
      <c r="A2" s="41" t="s">
        <v>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.75" x14ac:dyDescent="0.3">
      <c r="A4" s="42" t="s">
        <v>11</v>
      </c>
      <c r="B4" s="42"/>
      <c r="C4" s="42"/>
      <c r="D4" s="42"/>
      <c r="E4" s="42"/>
      <c r="F4" s="44">
        <v>46086</v>
      </c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36.75" customHeight="1" x14ac:dyDescent="0.3">
      <c r="A5" s="42" t="s">
        <v>7</v>
      </c>
      <c r="B5" s="42"/>
      <c r="C5" s="46" t="s">
        <v>25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6" ht="37.5" customHeight="1" x14ac:dyDescent="0.3">
      <c r="A6" s="42" t="s">
        <v>22</v>
      </c>
      <c r="B6" s="42"/>
      <c r="C6" s="42"/>
      <c r="D6" s="42"/>
      <c r="E6" s="42"/>
      <c r="F6" s="42"/>
      <c r="G6" s="48" t="s">
        <v>10</v>
      </c>
      <c r="H6" s="48"/>
      <c r="I6" s="48"/>
      <c r="J6" s="48"/>
      <c r="K6" s="48"/>
      <c r="L6" s="48"/>
      <c r="M6" s="48"/>
      <c r="N6" s="48"/>
      <c r="O6" s="48"/>
      <c r="P6" s="48"/>
    </row>
    <row r="7" spans="1:16" ht="18.75" x14ac:dyDescent="0.3">
      <c r="A7" s="43" t="s">
        <v>12</v>
      </c>
      <c r="B7" s="43"/>
      <c r="C7" s="43"/>
      <c r="D7" s="43"/>
      <c r="E7" s="43"/>
      <c r="F7" s="43"/>
      <c r="G7" s="43"/>
      <c r="H7" s="49" t="s">
        <v>27</v>
      </c>
      <c r="I7" s="49"/>
      <c r="J7" s="49"/>
      <c r="K7" s="49"/>
      <c r="L7" s="49"/>
      <c r="M7" s="49"/>
      <c r="N7" s="49"/>
      <c r="O7" s="49"/>
      <c r="P7" s="49"/>
    </row>
    <row r="8" spans="1:16" ht="18.75" x14ac:dyDescent="0.3">
      <c r="A8" s="40" t="s">
        <v>28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18.75" x14ac:dyDescent="0.3">
      <c r="A9" s="50" t="s">
        <v>31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16" ht="18.75" x14ac:dyDescent="0.3">
      <c r="A10" s="50" t="s">
        <v>30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6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5.25" customHeight="1" x14ac:dyDescent="0.25">
      <c r="A12" s="29" t="s">
        <v>4</v>
      </c>
      <c r="B12" s="29" t="s">
        <v>9</v>
      </c>
      <c r="C12" s="34" t="s">
        <v>0</v>
      </c>
      <c r="D12" s="34" t="s">
        <v>13</v>
      </c>
      <c r="E12" s="34" t="s">
        <v>1</v>
      </c>
      <c r="F12" s="34" t="s">
        <v>2</v>
      </c>
      <c r="G12" s="38" t="str">
        <f>[1]Лист1!$G$10</f>
        <v>Расчет НМЦК(ЦК)/начальной цены единицы товара и начальной суммы цен единиц товара (работы, услуги)</v>
      </c>
      <c r="H12" s="55"/>
      <c r="I12" s="55"/>
      <c r="J12" s="55"/>
      <c r="K12" s="55"/>
      <c r="L12" s="55"/>
      <c r="M12" s="55"/>
      <c r="N12" s="39"/>
      <c r="O12" s="52" t="s">
        <v>18</v>
      </c>
      <c r="P12" s="33" t="s">
        <v>50</v>
      </c>
    </row>
    <row r="13" spans="1:16" ht="18.95" customHeight="1" x14ac:dyDescent="0.25">
      <c r="A13" s="29"/>
      <c r="B13" s="29"/>
      <c r="C13" s="34"/>
      <c r="D13" s="34"/>
      <c r="E13" s="34"/>
      <c r="F13" s="34"/>
      <c r="G13" s="35" t="s">
        <v>8</v>
      </c>
      <c r="H13" s="36"/>
      <c r="I13" s="37"/>
      <c r="J13" s="30" t="s">
        <v>3</v>
      </c>
      <c r="K13" s="30" t="s">
        <v>5</v>
      </c>
      <c r="L13" s="30" t="s">
        <v>17</v>
      </c>
      <c r="M13" s="56" t="s">
        <v>51</v>
      </c>
      <c r="N13" s="57"/>
      <c r="O13" s="53"/>
      <c r="P13" s="33"/>
    </row>
    <row r="14" spans="1:16" ht="39.950000000000003" customHeight="1" x14ac:dyDescent="0.25">
      <c r="A14" s="29"/>
      <c r="B14" s="29"/>
      <c r="C14" s="34"/>
      <c r="D14" s="34"/>
      <c r="E14" s="34"/>
      <c r="F14" s="34"/>
      <c r="G14" s="6" t="s">
        <v>14</v>
      </c>
      <c r="H14" s="6" t="s">
        <v>15</v>
      </c>
      <c r="I14" s="6" t="s">
        <v>16</v>
      </c>
      <c r="J14" s="31"/>
      <c r="K14" s="31"/>
      <c r="L14" s="31"/>
      <c r="M14" s="58"/>
      <c r="N14" s="59"/>
      <c r="O14" s="53"/>
      <c r="P14" s="33"/>
    </row>
    <row r="15" spans="1:16" ht="61.5" customHeight="1" x14ac:dyDescent="0.25">
      <c r="A15" s="29"/>
      <c r="B15" s="29"/>
      <c r="C15" s="34"/>
      <c r="D15" s="34"/>
      <c r="E15" s="34"/>
      <c r="F15" s="34"/>
      <c r="G15" s="23" t="s">
        <v>6</v>
      </c>
      <c r="H15" s="23" t="s">
        <v>6</v>
      </c>
      <c r="I15" s="23" t="s">
        <v>6</v>
      </c>
      <c r="J15" s="32"/>
      <c r="K15" s="32"/>
      <c r="L15" s="32"/>
      <c r="M15" s="60"/>
      <c r="N15" s="61"/>
      <c r="O15" s="54"/>
      <c r="P15" s="33"/>
    </row>
    <row r="16" spans="1:16" x14ac:dyDescent="0.25">
      <c r="A16" s="4">
        <v>1</v>
      </c>
      <c r="B16" s="5">
        <v>2</v>
      </c>
      <c r="C16" s="5">
        <v>3</v>
      </c>
      <c r="D16" s="5">
        <v>4</v>
      </c>
      <c r="E16" s="5">
        <v>5</v>
      </c>
      <c r="F16" s="5">
        <v>6</v>
      </c>
      <c r="G16" s="23">
        <v>7</v>
      </c>
      <c r="H16" s="23">
        <v>8</v>
      </c>
      <c r="I16" s="23">
        <v>9</v>
      </c>
      <c r="J16" s="23">
        <v>10</v>
      </c>
      <c r="K16" s="23">
        <v>11</v>
      </c>
      <c r="L16" s="23">
        <v>12</v>
      </c>
      <c r="M16" s="38">
        <v>13</v>
      </c>
      <c r="N16" s="39"/>
      <c r="O16" s="5">
        <v>14</v>
      </c>
      <c r="P16" s="5">
        <v>15</v>
      </c>
    </row>
    <row r="17" spans="1:16" ht="60" customHeight="1" x14ac:dyDescent="0.25">
      <c r="A17" s="19">
        <v>1</v>
      </c>
      <c r="B17" s="30" t="s">
        <v>29</v>
      </c>
      <c r="C17" s="24" t="s">
        <v>33</v>
      </c>
      <c r="D17" s="20"/>
      <c r="E17" s="18" t="s">
        <v>40</v>
      </c>
      <c r="F17" s="18">
        <v>1</v>
      </c>
      <c r="G17" s="9">
        <v>1260</v>
      </c>
      <c r="H17" s="10">
        <v>1339.94</v>
      </c>
      <c r="I17" s="10">
        <v>1430</v>
      </c>
      <c r="J17" s="11">
        <f t="shared" ref="J17:J23" si="0">STDEV(G17,H17,I17)/AVERAGE(G17,H17,I17)</f>
        <v>6.3313737912018969E-2</v>
      </c>
      <c r="K17" s="12">
        <f t="shared" ref="K17:K23" si="1">ROUND(AVERAGE(G17,H17,I17),2)</f>
        <v>1343.31</v>
      </c>
      <c r="L17" s="9">
        <v>1260</v>
      </c>
      <c r="M17" s="13">
        <f t="shared" ref="M17:M23" si="2">F17*L17</f>
        <v>1260</v>
      </c>
      <c r="N17" s="13" t="s">
        <v>20</v>
      </c>
      <c r="O17" s="9">
        <v>1260</v>
      </c>
      <c r="P17" s="14">
        <f>O17*F17</f>
        <v>1260</v>
      </c>
    </row>
    <row r="18" spans="1:16" ht="36.75" customHeight="1" x14ac:dyDescent="0.25">
      <c r="A18" s="19">
        <v>2</v>
      </c>
      <c r="B18" s="31"/>
      <c r="C18" s="24" t="s">
        <v>34</v>
      </c>
      <c r="D18" s="20"/>
      <c r="E18" s="18" t="s">
        <v>40</v>
      </c>
      <c r="F18" s="18">
        <v>1</v>
      </c>
      <c r="G18" s="9">
        <v>3150</v>
      </c>
      <c r="H18" s="10">
        <v>3304.8</v>
      </c>
      <c r="I18" s="10">
        <v>3465</v>
      </c>
      <c r="J18" s="11">
        <f t="shared" si="0"/>
        <v>4.7634341649066193E-2</v>
      </c>
      <c r="K18" s="12">
        <f t="shared" si="1"/>
        <v>3306.6</v>
      </c>
      <c r="L18" s="9">
        <v>3150</v>
      </c>
      <c r="M18" s="13">
        <f t="shared" si="2"/>
        <v>3150</v>
      </c>
      <c r="N18" s="13" t="s">
        <v>20</v>
      </c>
      <c r="O18" s="9">
        <v>3150</v>
      </c>
      <c r="P18" s="14">
        <f t="shared" ref="P18:P32" si="3">O18*F18</f>
        <v>3150</v>
      </c>
    </row>
    <row r="19" spans="1:16" ht="51" x14ac:dyDescent="0.25">
      <c r="A19" s="19">
        <v>3</v>
      </c>
      <c r="B19" s="31"/>
      <c r="C19" s="24" t="s">
        <v>35</v>
      </c>
      <c r="D19" s="20"/>
      <c r="E19" s="18" t="s">
        <v>40</v>
      </c>
      <c r="F19" s="18">
        <v>1</v>
      </c>
      <c r="G19" s="9">
        <v>1200</v>
      </c>
      <c r="H19" s="10">
        <v>1260</v>
      </c>
      <c r="I19" s="10">
        <v>1320</v>
      </c>
      <c r="J19" s="11">
        <f t="shared" si="0"/>
        <v>4.7619047619047616E-2</v>
      </c>
      <c r="K19" s="12">
        <f t="shared" si="1"/>
        <v>1260</v>
      </c>
      <c r="L19" s="9">
        <v>1200</v>
      </c>
      <c r="M19" s="13">
        <f t="shared" si="2"/>
        <v>1200</v>
      </c>
      <c r="N19" s="13" t="s">
        <v>20</v>
      </c>
      <c r="O19" s="9">
        <v>1200</v>
      </c>
      <c r="P19" s="14">
        <f t="shared" si="3"/>
        <v>1200</v>
      </c>
    </row>
    <row r="20" spans="1:16" ht="51" x14ac:dyDescent="0.25">
      <c r="A20" s="19">
        <v>4</v>
      </c>
      <c r="B20" s="31"/>
      <c r="C20" s="24" t="s">
        <v>36</v>
      </c>
      <c r="D20" s="20"/>
      <c r="E20" s="18" t="s">
        <v>40</v>
      </c>
      <c r="F20" s="18">
        <v>1</v>
      </c>
      <c r="G20" s="9">
        <v>800</v>
      </c>
      <c r="H20" s="10">
        <v>840</v>
      </c>
      <c r="I20" s="10">
        <v>900</v>
      </c>
      <c r="J20" s="11">
        <f t="shared" si="0"/>
        <v>5.9447515238352358E-2</v>
      </c>
      <c r="K20" s="12">
        <f t="shared" si="1"/>
        <v>846.67</v>
      </c>
      <c r="L20" s="9">
        <v>800</v>
      </c>
      <c r="M20" s="13">
        <f t="shared" si="2"/>
        <v>800</v>
      </c>
      <c r="N20" s="13" t="s">
        <v>20</v>
      </c>
      <c r="O20" s="9">
        <v>800</v>
      </c>
      <c r="P20" s="14">
        <f t="shared" si="3"/>
        <v>800</v>
      </c>
    </row>
    <row r="21" spans="1:16" ht="51" x14ac:dyDescent="0.25">
      <c r="A21" s="19">
        <v>5</v>
      </c>
      <c r="B21" s="31"/>
      <c r="C21" s="24" t="s">
        <v>37</v>
      </c>
      <c r="D21" s="20"/>
      <c r="E21" s="18" t="s">
        <v>40</v>
      </c>
      <c r="F21" s="18">
        <v>1</v>
      </c>
      <c r="G21" s="9">
        <v>800</v>
      </c>
      <c r="H21" s="10">
        <v>840</v>
      </c>
      <c r="I21" s="10">
        <v>900</v>
      </c>
      <c r="J21" s="11">
        <f t="shared" si="0"/>
        <v>5.9447515238352358E-2</v>
      </c>
      <c r="K21" s="12">
        <f t="shared" si="1"/>
        <v>846.67</v>
      </c>
      <c r="L21" s="9">
        <v>800</v>
      </c>
      <c r="M21" s="13">
        <f t="shared" si="2"/>
        <v>800</v>
      </c>
      <c r="N21" s="13" t="s">
        <v>20</v>
      </c>
      <c r="O21" s="9">
        <v>800</v>
      </c>
      <c r="P21" s="14">
        <f t="shared" si="3"/>
        <v>800</v>
      </c>
    </row>
    <row r="22" spans="1:16" ht="51" x14ac:dyDescent="0.25">
      <c r="A22" s="19">
        <v>6</v>
      </c>
      <c r="B22" s="31"/>
      <c r="C22" s="24" t="s">
        <v>38</v>
      </c>
      <c r="D22" s="20"/>
      <c r="E22" s="18" t="s">
        <v>40</v>
      </c>
      <c r="F22" s="18">
        <v>3</v>
      </c>
      <c r="G22" s="9">
        <v>800</v>
      </c>
      <c r="H22" s="10">
        <v>840</v>
      </c>
      <c r="I22" s="10">
        <v>900</v>
      </c>
      <c r="J22" s="11">
        <f t="shared" si="0"/>
        <v>5.9447515238352358E-2</v>
      </c>
      <c r="K22" s="12">
        <f t="shared" si="1"/>
        <v>846.67</v>
      </c>
      <c r="L22" s="9">
        <v>800</v>
      </c>
      <c r="M22" s="13">
        <f t="shared" si="2"/>
        <v>2400</v>
      </c>
      <c r="N22" s="13" t="s">
        <v>20</v>
      </c>
      <c r="O22" s="9">
        <v>800</v>
      </c>
      <c r="P22" s="14">
        <f t="shared" si="3"/>
        <v>2400</v>
      </c>
    </row>
    <row r="23" spans="1:16" ht="51" x14ac:dyDescent="0.25">
      <c r="A23" s="19">
        <v>7</v>
      </c>
      <c r="B23" s="32"/>
      <c r="C23" s="24" t="s">
        <v>39</v>
      </c>
      <c r="D23" s="20"/>
      <c r="E23" s="18" t="s">
        <v>40</v>
      </c>
      <c r="F23" s="18">
        <v>1</v>
      </c>
      <c r="G23" s="9">
        <v>800</v>
      </c>
      <c r="H23" s="10">
        <v>840</v>
      </c>
      <c r="I23" s="10">
        <v>900</v>
      </c>
      <c r="J23" s="11">
        <f t="shared" si="0"/>
        <v>5.9447515238352358E-2</v>
      </c>
      <c r="K23" s="12">
        <f t="shared" si="1"/>
        <v>846.67</v>
      </c>
      <c r="L23" s="9">
        <v>800</v>
      </c>
      <c r="M23" s="13">
        <f t="shared" si="2"/>
        <v>800</v>
      </c>
      <c r="N23" s="13" t="s">
        <v>20</v>
      </c>
      <c r="O23" s="9">
        <v>800</v>
      </c>
      <c r="P23" s="14">
        <f t="shared" si="3"/>
        <v>800</v>
      </c>
    </row>
    <row r="24" spans="1:16" ht="61.5" customHeight="1" x14ac:dyDescent="0.25">
      <c r="A24" s="15">
        <v>8</v>
      </c>
      <c r="B24" s="30" t="s">
        <v>26</v>
      </c>
      <c r="C24" s="24" t="s">
        <v>41</v>
      </c>
      <c r="D24" s="16"/>
      <c r="E24" s="18" t="s">
        <v>24</v>
      </c>
      <c r="F24" s="18">
        <v>1</v>
      </c>
      <c r="G24" s="17">
        <v>360</v>
      </c>
      <c r="H24" s="9">
        <v>384</v>
      </c>
      <c r="I24" s="9">
        <v>480</v>
      </c>
      <c r="J24" s="11">
        <f>STDEV(G24,H24,I24)/AVERAGE(G24,H24,I24)</f>
        <v>0.15563243006262298</v>
      </c>
      <c r="K24" s="12">
        <f>ROUND(AVERAGE(G24,H24,I24),2)</f>
        <v>408</v>
      </c>
      <c r="L24" s="17">
        <v>360</v>
      </c>
      <c r="M24" s="13">
        <f>F24*L24</f>
        <v>360</v>
      </c>
      <c r="N24" s="13" t="s">
        <v>20</v>
      </c>
      <c r="O24" s="17">
        <v>360</v>
      </c>
      <c r="P24" s="14">
        <f t="shared" si="3"/>
        <v>360</v>
      </c>
    </row>
    <row r="25" spans="1:16" ht="51" x14ac:dyDescent="0.25">
      <c r="A25" s="15">
        <v>9</v>
      </c>
      <c r="B25" s="31"/>
      <c r="C25" s="24" t="s">
        <v>42</v>
      </c>
      <c r="D25" s="16"/>
      <c r="E25" s="18" t="s">
        <v>24</v>
      </c>
      <c r="F25" s="18">
        <v>1</v>
      </c>
      <c r="G25" s="17">
        <v>100</v>
      </c>
      <c r="H25" s="9">
        <v>105</v>
      </c>
      <c r="I25" s="9">
        <v>125</v>
      </c>
      <c r="J25" s="11">
        <f t="shared" ref="J25:J32" si="4">STDEV(G25,H25,I25)/AVERAGE(G25,H25,I25)</f>
        <v>0.12026142323020866</v>
      </c>
      <c r="K25" s="12">
        <f t="shared" ref="K25:K32" si="5">ROUND(AVERAGE(G25,H25,I25),2)</f>
        <v>110</v>
      </c>
      <c r="L25" s="17">
        <v>100</v>
      </c>
      <c r="M25" s="13">
        <f t="shared" ref="M25:M32" si="6">F25*L25</f>
        <v>100</v>
      </c>
      <c r="N25" s="13" t="s">
        <v>20</v>
      </c>
      <c r="O25" s="17">
        <v>100</v>
      </c>
      <c r="P25" s="14">
        <f t="shared" si="3"/>
        <v>100</v>
      </c>
    </row>
    <row r="26" spans="1:16" ht="38.25" x14ac:dyDescent="0.25">
      <c r="A26" s="15">
        <v>10</v>
      </c>
      <c r="B26" s="31"/>
      <c r="C26" s="24" t="s">
        <v>43</v>
      </c>
      <c r="D26" s="16"/>
      <c r="E26" s="18" t="s">
        <v>24</v>
      </c>
      <c r="F26" s="18">
        <v>1</v>
      </c>
      <c r="G26" s="17">
        <v>2040</v>
      </c>
      <c r="H26" s="9">
        <v>2160</v>
      </c>
      <c r="I26" s="9">
        <v>2340</v>
      </c>
      <c r="J26" s="11">
        <f t="shared" si="4"/>
        <v>6.9264536103401372E-2</v>
      </c>
      <c r="K26" s="12">
        <f t="shared" si="5"/>
        <v>2180</v>
      </c>
      <c r="L26" s="17">
        <v>2040</v>
      </c>
      <c r="M26" s="13">
        <f t="shared" si="6"/>
        <v>2040</v>
      </c>
      <c r="N26" s="13" t="s">
        <v>20</v>
      </c>
      <c r="O26" s="17">
        <v>2040</v>
      </c>
      <c r="P26" s="14">
        <f t="shared" si="3"/>
        <v>2040</v>
      </c>
    </row>
    <row r="27" spans="1:16" ht="25.5" x14ac:dyDescent="0.25">
      <c r="A27" s="15">
        <v>11</v>
      </c>
      <c r="B27" s="31"/>
      <c r="C27" s="24" t="s">
        <v>44</v>
      </c>
      <c r="D27" s="16"/>
      <c r="E27" s="18" t="s">
        <v>24</v>
      </c>
      <c r="F27" s="18">
        <v>1</v>
      </c>
      <c r="G27" s="17">
        <v>450</v>
      </c>
      <c r="H27" s="9">
        <v>475</v>
      </c>
      <c r="I27" s="9">
        <v>500</v>
      </c>
      <c r="J27" s="11">
        <f t="shared" si="4"/>
        <v>5.2631578947368418E-2</v>
      </c>
      <c r="K27" s="12">
        <f t="shared" si="5"/>
        <v>475</v>
      </c>
      <c r="L27" s="17">
        <v>450</v>
      </c>
      <c r="M27" s="13">
        <f t="shared" si="6"/>
        <v>450</v>
      </c>
      <c r="N27" s="13" t="s">
        <v>20</v>
      </c>
      <c r="O27" s="17">
        <v>450</v>
      </c>
      <c r="P27" s="14">
        <f t="shared" si="3"/>
        <v>450</v>
      </c>
    </row>
    <row r="28" spans="1:16" ht="38.25" x14ac:dyDescent="0.25">
      <c r="A28" s="15">
        <v>12</v>
      </c>
      <c r="B28" s="31"/>
      <c r="C28" s="24" t="s">
        <v>45</v>
      </c>
      <c r="D28" s="16"/>
      <c r="E28" s="18" t="s">
        <v>24</v>
      </c>
      <c r="F28" s="18">
        <v>1</v>
      </c>
      <c r="G28" s="17">
        <v>1200</v>
      </c>
      <c r="H28" s="10">
        <v>1260</v>
      </c>
      <c r="I28" s="10">
        <v>1300</v>
      </c>
      <c r="J28" s="11">
        <f t="shared" si="4"/>
        <v>4.0158693804631648E-2</v>
      </c>
      <c r="K28" s="12">
        <f t="shared" si="5"/>
        <v>1253.33</v>
      </c>
      <c r="L28" s="17">
        <v>1200</v>
      </c>
      <c r="M28" s="13">
        <f t="shared" si="6"/>
        <v>1200</v>
      </c>
      <c r="N28" s="13" t="s">
        <v>20</v>
      </c>
      <c r="O28" s="17">
        <v>1200</v>
      </c>
      <c r="P28" s="14">
        <f t="shared" si="3"/>
        <v>1200</v>
      </c>
    </row>
    <row r="29" spans="1:16" ht="63.75" x14ac:dyDescent="0.25">
      <c r="A29" s="19">
        <v>13</v>
      </c>
      <c r="B29" s="31"/>
      <c r="C29" s="24" t="s">
        <v>46</v>
      </c>
      <c r="D29" s="20"/>
      <c r="E29" s="18" t="s">
        <v>24</v>
      </c>
      <c r="F29" s="18">
        <v>1</v>
      </c>
      <c r="G29" s="17">
        <v>300</v>
      </c>
      <c r="H29" s="10">
        <v>315</v>
      </c>
      <c r="I29" s="10">
        <v>350</v>
      </c>
      <c r="J29" s="11">
        <f t="shared" si="4"/>
        <v>7.9765825483630315E-2</v>
      </c>
      <c r="K29" s="12">
        <f t="shared" si="5"/>
        <v>321.67</v>
      </c>
      <c r="L29" s="17">
        <v>300</v>
      </c>
      <c r="M29" s="13">
        <f t="shared" si="6"/>
        <v>300</v>
      </c>
      <c r="N29" s="13" t="s">
        <v>20</v>
      </c>
      <c r="O29" s="17">
        <v>300</v>
      </c>
      <c r="P29" s="14">
        <f t="shared" si="3"/>
        <v>300</v>
      </c>
    </row>
    <row r="30" spans="1:16" ht="51" x14ac:dyDescent="0.25">
      <c r="A30" s="19">
        <v>14</v>
      </c>
      <c r="B30" s="31"/>
      <c r="C30" s="24" t="s">
        <v>47</v>
      </c>
      <c r="D30" s="20"/>
      <c r="E30" s="18" t="s">
        <v>24</v>
      </c>
      <c r="F30" s="18">
        <v>1</v>
      </c>
      <c r="G30" s="17">
        <v>250</v>
      </c>
      <c r="H30" s="10">
        <v>265</v>
      </c>
      <c r="I30" s="10">
        <v>300</v>
      </c>
      <c r="J30" s="11">
        <f t="shared" si="4"/>
        <v>9.4446652259758596E-2</v>
      </c>
      <c r="K30" s="12">
        <f t="shared" si="5"/>
        <v>271.67</v>
      </c>
      <c r="L30" s="17">
        <v>250</v>
      </c>
      <c r="M30" s="13">
        <f t="shared" si="6"/>
        <v>250</v>
      </c>
      <c r="N30" s="13" t="s">
        <v>20</v>
      </c>
      <c r="O30" s="17">
        <v>250</v>
      </c>
      <c r="P30" s="14">
        <f t="shared" si="3"/>
        <v>250</v>
      </c>
    </row>
    <row r="31" spans="1:16" ht="51" x14ac:dyDescent="0.25">
      <c r="A31" s="19">
        <v>15</v>
      </c>
      <c r="B31" s="31"/>
      <c r="C31" s="24" t="s">
        <v>48</v>
      </c>
      <c r="D31" s="20"/>
      <c r="E31" s="18" t="s">
        <v>24</v>
      </c>
      <c r="F31" s="18">
        <v>3</v>
      </c>
      <c r="G31" s="17">
        <v>300</v>
      </c>
      <c r="H31" s="10">
        <v>315</v>
      </c>
      <c r="I31" s="10">
        <v>350</v>
      </c>
      <c r="J31" s="11">
        <f t="shared" si="4"/>
        <v>7.9765825483630315E-2</v>
      </c>
      <c r="K31" s="12">
        <f t="shared" si="5"/>
        <v>321.67</v>
      </c>
      <c r="L31" s="17">
        <v>300</v>
      </c>
      <c r="M31" s="13">
        <f t="shared" si="6"/>
        <v>900</v>
      </c>
      <c r="N31" s="13" t="s">
        <v>20</v>
      </c>
      <c r="O31" s="17">
        <v>300</v>
      </c>
      <c r="P31" s="14">
        <f t="shared" si="3"/>
        <v>900</v>
      </c>
    </row>
    <row r="32" spans="1:16" ht="63.75" x14ac:dyDescent="0.25">
      <c r="A32" s="15">
        <v>16</v>
      </c>
      <c r="B32" s="32"/>
      <c r="C32" s="24" t="s">
        <v>49</v>
      </c>
      <c r="D32" s="16"/>
      <c r="E32" s="18" t="s">
        <v>24</v>
      </c>
      <c r="F32" s="18">
        <v>1</v>
      </c>
      <c r="G32" s="9">
        <v>1600</v>
      </c>
      <c r="H32" s="10">
        <v>1680</v>
      </c>
      <c r="I32" s="10">
        <v>2000</v>
      </c>
      <c r="J32" s="11">
        <f t="shared" si="4"/>
        <v>0.12026142323020866</v>
      </c>
      <c r="K32" s="12">
        <f t="shared" si="5"/>
        <v>1760</v>
      </c>
      <c r="L32" s="9">
        <v>1600</v>
      </c>
      <c r="M32" s="13">
        <f t="shared" si="6"/>
        <v>1600</v>
      </c>
      <c r="N32" s="13" t="s">
        <v>20</v>
      </c>
      <c r="O32" s="9">
        <v>1600</v>
      </c>
      <c r="P32" s="14">
        <f t="shared" si="3"/>
        <v>1600</v>
      </c>
    </row>
    <row r="33" spans="1:16" ht="15.75" x14ac:dyDescent="0.25">
      <c r="A33" s="25" t="s">
        <v>19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7"/>
      <c r="M33" s="22">
        <f>SUM(M17:M32)</f>
        <v>17610</v>
      </c>
      <c r="N33" s="21"/>
      <c r="O33" s="14"/>
      <c r="P33" s="14">
        <f>SUM(P17:P32)</f>
        <v>17610</v>
      </c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39" customHeight="1" x14ac:dyDescent="0.3">
      <c r="A35" s="28" t="s">
        <v>32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6" x14ac:dyDescent="0.25">
      <c r="A36" s="1"/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8" t="s">
        <v>23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</sheetData>
  <mergeCells count="31">
    <mergeCell ref="A9:P9"/>
    <mergeCell ref="D12:D15"/>
    <mergeCell ref="O12:O15"/>
    <mergeCell ref="G12:N12"/>
    <mergeCell ref="M13:N15"/>
    <mergeCell ref="A10:P10"/>
    <mergeCell ref="A8:P8"/>
    <mergeCell ref="A2:P2"/>
    <mergeCell ref="A4:E4"/>
    <mergeCell ref="A5:B5"/>
    <mergeCell ref="A6:F6"/>
    <mergeCell ref="A7:G7"/>
    <mergeCell ref="F4:P4"/>
    <mergeCell ref="C5:P5"/>
    <mergeCell ref="G6:P6"/>
    <mergeCell ref="H7:P7"/>
    <mergeCell ref="A33:L33"/>
    <mergeCell ref="A35:P35"/>
    <mergeCell ref="A12:A15"/>
    <mergeCell ref="K13:K15"/>
    <mergeCell ref="P12:P15"/>
    <mergeCell ref="B12:B15"/>
    <mergeCell ref="C12:C15"/>
    <mergeCell ref="E12:E15"/>
    <mergeCell ref="F12:F15"/>
    <mergeCell ref="G13:I13"/>
    <mergeCell ref="J13:J15"/>
    <mergeCell ref="L13:L15"/>
    <mergeCell ref="M16:N16"/>
    <mergeCell ref="B17:B23"/>
    <mergeCell ref="B24:B32"/>
  </mergeCells>
  <pageMargins left="0.78740157480314965" right="0.78740157480314965" top="0.98425196850393704" bottom="0.59055118110236227" header="0.31496062992125984" footer="0.31496062992125984"/>
  <pageSetup paperSize="9" scale="64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Лист1</vt:lpstr>
      <vt:lpstr>Лист1!_ftn1</vt:lpstr>
      <vt:lpstr>Лист1!_ftn2</vt:lpstr>
      <vt:lpstr>Лист1!_ftn3</vt:lpstr>
      <vt:lpstr>Лист1!_ftnref1</vt:lpstr>
      <vt:lpstr>Лист1!_ftnref2</vt:lpstr>
      <vt:lpstr>Лист1!_ftnref3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Мирошников Александр Александрович</dc:creator>
  <cp:lastModifiedBy>Даров Аслан Закерьяевич</cp:lastModifiedBy>
  <cp:lastPrinted>2024-01-10T11:56:02Z</cp:lastPrinted>
  <dcterms:created xsi:type="dcterms:W3CDTF">2024-01-10T11:14:54Z</dcterms:created>
  <dcterms:modified xsi:type="dcterms:W3CDTF">2026-03-19T12:01:22Z</dcterms:modified>
</cp:coreProperties>
</file>