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Лист1" sheetId="1" r:id="rId1"/>
  </sheets>
  <definedNames>
    <definedName name="_xlnm.Print_Area" localSheetId="0">Лист1!$A$1:$V$33</definedName>
    <definedName name="сцепление">Лист1!#REF!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R11" i="1"/>
  <c r="R13" i="1"/>
  <c r="R14" i="1"/>
  <c r="R15" i="1"/>
  <c r="R17" i="1"/>
  <c r="R18" i="1"/>
  <c r="R19" i="1"/>
  <c r="R21" i="1"/>
  <c r="R22" i="1"/>
  <c r="R23" i="1"/>
  <c r="R25" i="1"/>
  <c r="R26" i="1"/>
  <c r="R27" i="1"/>
  <c r="R29" i="1"/>
  <c r="R30" i="1"/>
  <c r="N30" i="1"/>
  <c r="R31" i="1"/>
  <c r="P9" i="1"/>
  <c r="L9" i="1"/>
  <c r="R12" i="1"/>
  <c r="R16" i="1"/>
  <c r="R20" i="1"/>
  <c r="R24" i="1"/>
  <c r="R28" i="1"/>
  <c r="R32" i="1"/>
  <c r="O10" i="1"/>
  <c r="P10" i="1"/>
  <c r="P11" i="1"/>
  <c r="O12" i="1"/>
  <c r="P12" i="1"/>
  <c r="Q12" i="1" s="1"/>
  <c r="P13" i="1"/>
  <c r="O14" i="1"/>
  <c r="P14" i="1"/>
  <c r="Q14" i="1" s="1"/>
  <c r="P15" i="1"/>
  <c r="O16" i="1"/>
  <c r="P16" i="1"/>
  <c r="Q16" i="1" s="1"/>
  <c r="P17" i="1"/>
  <c r="O18" i="1"/>
  <c r="P18" i="1"/>
  <c r="P19" i="1"/>
  <c r="O20" i="1"/>
  <c r="P20" i="1"/>
  <c r="Q20" i="1" s="1"/>
  <c r="P21" i="1"/>
  <c r="O22" i="1"/>
  <c r="P22" i="1"/>
  <c r="Q22" i="1" s="1"/>
  <c r="P23" i="1"/>
  <c r="O24" i="1"/>
  <c r="P24" i="1"/>
  <c r="Q24" i="1" s="1"/>
  <c r="P25" i="1"/>
  <c r="O26" i="1"/>
  <c r="P26" i="1"/>
  <c r="P27" i="1"/>
  <c r="O28" i="1"/>
  <c r="P28" i="1"/>
  <c r="Q28" i="1" s="1"/>
  <c r="P29" i="1"/>
  <c r="O30" i="1"/>
  <c r="P30" i="1"/>
  <c r="Q30" i="1" s="1"/>
  <c r="P31" i="1"/>
  <c r="O32" i="1"/>
  <c r="P32" i="1"/>
  <c r="Q32" i="1" s="1"/>
  <c r="N10" i="1"/>
  <c r="N11" i="1"/>
  <c r="N12" i="1"/>
  <c r="N13" i="1"/>
  <c r="N14" i="1"/>
  <c r="N15" i="1"/>
  <c r="N16" i="1"/>
  <c r="N17" i="1"/>
  <c r="N18" i="1"/>
  <c r="N19" i="1"/>
  <c r="N20" i="1"/>
  <c r="N21" i="1"/>
  <c r="N23" i="1"/>
  <c r="N24" i="1"/>
  <c r="N25" i="1"/>
  <c r="N27" i="1"/>
  <c r="N28" i="1"/>
  <c r="N29" i="1"/>
  <c r="N31" i="1"/>
  <c r="N32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2" i="1"/>
  <c r="R9" i="1"/>
  <c r="Q26" i="1" l="1"/>
  <c r="Q18" i="1"/>
  <c r="Q10" i="1"/>
  <c r="L31" i="1"/>
  <c r="N26" i="1"/>
  <c r="N22" i="1"/>
  <c r="O31" i="1"/>
  <c r="Q31" i="1" s="1"/>
  <c r="O29" i="1"/>
  <c r="Q29" i="1" s="1"/>
  <c r="O27" i="1"/>
  <c r="Q27" i="1" s="1"/>
  <c r="O25" i="1"/>
  <c r="Q25" i="1" s="1"/>
  <c r="O23" i="1"/>
  <c r="Q23" i="1" s="1"/>
  <c r="O21" i="1"/>
  <c r="Q21" i="1" s="1"/>
  <c r="O19" i="1"/>
  <c r="Q19" i="1" s="1"/>
  <c r="O17" i="1"/>
  <c r="Q17" i="1" s="1"/>
  <c r="O15" i="1"/>
  <c r="Q15" i="1" s="1"/>
  <c r="O13" i="1"/>
  <c r="Q13" i="1" s="1"/>
  <c r="O11" i="1"/>
  <c r="Q11" i="1" s="1"/>
  <c r="O9" i="1"/>
  <c r="N9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Q9" i="1" l="1"/>
</calcChain>
</file>

<file path=xl/sharedStrings.xml><?xml version="1.0" encoding="utf-8"?>
<sst xmlns="http://schemas.openxmlformats.org/spreadsheetml/2006/main" count="96" uniqueCount="54">
  <si>
    <t xml:space="preserve">Обоснование начальной (максимальной) цены контракта </t>
  </si>
  <si>
    <t>Источник ценовой информации</t>
  </si>
  <si>
    <t>сумма</t>
  </si>
  <si>
    <t>v - кол-во (объем) закупаемого товара</t>
  </si>
  <si>
    <t>n - кол-во значений, используемых в расчете</t>
  </si>
  <si>
    <t>Определение однородности совокупности значений выявленных цен</t>
  </si>
  <si>
    <t>№</t>
  </si>
  <si>
    <t>&lt;ц&gt; - средн. арифм. величина цены товара, руб.</t>
  </si>
  <si>
    <t>Среднее квадратичное отклонение</t>
  </si>
  <si>
    <t>в качестве обоснования принимается наименьшее ценовое предложение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</si>
  <si>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</si>
  <si>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>Наименование услуги</t>
  </si>
  <si>
    <t>Цена (руб.)
Контракт в ЕИС 
1900101093926000001</t>
  </si>
  <si>
    <t>Цена (руб.)
Контракт в ЕИС 
1572500062426000041</t>
  </si>
  <si>
    <t>Цена (руб.)
Контракт в ЕИС 
1056204750425000135</t>
  </si>
  <si>
    <t>Цена (руб.)
КП №1</t>
  </si>
  <si>
    <t>Цена (руб.)
КП №2</t>
  </si>
  <si>
    <t>Цена (руб.)
КП №3</t>
  </si>
  <si>
    <t>Выезд мастера и диагностика</t>
  </si>
  <si>
    <t>Чистка (с частичной разборкой) внутреннего блока бытового кондиционера</t>
  </si>
  <si>
    <t>Чистка внутреннего блока полупромышленных кондиционеров (кассетного и напольно-потолочного типа)</t>
  </si>
  <si>
    <t>Чистка дренажной помпы полупромышленных  кондиционеров (кассетного типа)</t>
  </si>
  <si>
    <t>Антибактериальная обработка внутреннего блока</t>
  </si>
  <si>
    <t>Чистка наружного блока сплит систем 09-18 модели</t>
  </si>
  <si>
    <t>Чистка наружного блока полупромышленных кондиционеров (кассетного и напольно-потолочного типа)</t>
  </si>
  <si>
    <t>Устранение дефектов в креплении внутреннего блока</t>
  </si>
  <si>
    <t>Проверка системы соответствия полноты наличия хладагента с подключением прибора диагностики</t>
  </si>
  <si>
    <t>Устранение утечки хладагента</t>
  </si>
  <si>
    <t>Вакуумирование системы</t>
  </si>
  <si>
    <t>Заправка Фреоном R410A</t>
  </si>
  <si>
    <t>Ззаправка Фреоном R22</t>
  </si>
  <si>
    <t>Замена магнитного пускателя кассетного полупромышленного кондиционера на наружном блоке.</t>
  </si>
  <si>
    <t>Замена пускового конденсатора (с учётом стоимости конденсатора)</t>
  </si>
  <si>
    <t>Замена крыльчатки вентилятора испарителя (с учётом стоимости конденсатора)</t>
  </si>
  <si>
    <t>Замена дренажа</t>
  </si>
  <si>
    <t>Частичная замена теплоизоляции межблочного трубопровода</t>
  </si>
  <si>
    <t>Перетяжка резьбовых соединений</t>
  </si>
  <si>
    <t>Проверка креплений, ограждений и конструкций наружных и внутренних блоков</t>
  </si>
  <si>
    <t>Проверка исправности системы индикации режимов</t>
  </si>
  <si>
    <t>Тестирование пульта управления</t>
  </si>
  <si>
    <t>Диагностика и устранение посторонних шумов</t>
  </si>
  <si>
    <t>Услуга автовышки</t>
  </si>
  <si>
    <t>Расчет НМЦК</t>
  </si>
  <si>
    <t>ОКПД2/КТРУ</t>
  </si>
  <si>
    <t>Единица измерения</t>
  </si>
  <si>
    <t>Кол-во</t>
  </si>
  <si>
    <t>95.22.10.243</t>
  </si>
  <si>
    <t>час</t>
  </si>
  <si>
    <t>Оказание услуг по техническому обслуживанию и ремонту кондиционеров</t>
  </si>
  <si>
    <t xml:space="preserve">В соответствии с пунктом 6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нужд», в качестве метода определения НМЦК использован метод сопоставимых рыночных цен, поскольку является приоритетным для определения и обоснования НМЦК и основан на информации о рыночных ценах. </t>
  </si>
  <si>
    <t>шт</t>
  </si>
  <si>
    <t>г.</t>
  </si>
  <si>
    <t>м</t>
  </si>
  <si>
    <t>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</si>
</sst>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6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4" fillId="0" borderId="4" xfId="1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2" fontId="12" fillId="0" borderId="1" xfId="2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zoomScaleSheetLayoutView="100" workbookViewId="0">
      <selection activeCell="B13" sqref="B13"/>
    </sheetView>
  </sheetViews>
  <sheetFormatPr defaultRowHeight="15.75" x14ac:dyDescent="0.25"/>
  <cols>
    <col min="1" max="1" width="10.140625" style="20" customWidth="1"/>
    <col min="2" max="2" width="87.85546875" style="11" customWidth="1"/>
    <col min="3" max="3" width="13.42578125" style="11" customWidth="1"/>
    <col min="4" max="4" width="11.85546875" style="11" customWidth="1"/>
    <col min="5" max="5" width="6.5703125" style="11" customWidth="1"/>
    <col min="6" max="11" width="13.28515625" style="6" customWidth="1"/>
    <col min="12" max="12" width="13.42578125" style="20" customWidth="1"/>
    <col min="13" max="14" width="9.42578125" style="20" customWidth="1"/>
    <col min="15" max="15" width="15.85546875" style="13" customWidth="1"/>
    <col min="16" max="16" width="11" style="13" customWidth="1"/>
    <col min="17" max="17" width="29.28515625" style="14" customWidth="1"/>
    <col min="18" max="18" width="20.5703125" style="13" customWidth="1"/>
  </cols>
  <sheetData>
    <row r="1" spans="1:18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3"/>
    </row>
    <row r="2" spans="1:18" x14ac:dyDescent="0.25">
      <c r="J2" s="12"/>
      <c r="K2" s="12"/>
      <c r="L2" s="1"/>
      <c r="M2" s="1"/>
      <c r="N2" s="1"/>
      <c r="O2" s="7"/>
      <c r="P2" s="7"/>
      <c r="Q2" s="2"/>
      <c r="R2" s="8"/>
    </row>
    <row r="3" spans="1:18" ht="18.75" customHeight="1" x14ac:dyDescent="0.25">
      <c r="A3" s="34" t="s">
        <v>48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</row>
    <row r="4" spans="1:18" ht="72.75" customHeight="1" x14ac:dyDescent="0.25">
      <c r="A4" s="60" t="s">
        <v>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 ht="37.5" customHeight="1" x14ac:dyDescent="0.25">
      <c r="A5" s="37" t="s">
        <v>42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</row>
    <row r="6" spans="1:18" ht="15" customHeight="1" x14ac:dyDescent="0.25">
      <c r="A6" s="19"/>
      <c r="B6" s="15"/>
      <c r="C6" s="15"/>
      <c r="D6" s="15"/>
      <c r="E6" s="15"/>
      <c r="F6" s="40" t="s">
        <v>1</v>
      </c>
      <c r="G6" s="41"/>
      <c r="H6" s="41"/>
      <c r="I6" s="41"/>
      <c r="J6" s="42"/>
      <c r="K6" s="22"/>
      <c r="L6" s="46" t="s">
        <v>2</v>
      </c>
      <c r="M6" s="49" t="s">
        <v>3</v>
      </c>
      <c r="N6" s="49" t="s">
        <v>4</v>
      </c>
      <c r="O6" s="52" t="s">
        <v>5</v>
      </c>
      <c r="P6" s="53"/>
      <c r="Q6" s="54"/>
      <c r="R6" s="58"/>
    </row>
    <row r="7" spans="1:18" ht="15" x14ac:dyDescent="0.25">
      <c r="A7" s="19"/>
      <c r="B7" s="15"/>
      <c r="C7" s="15"/>
      <c r="D7" s="15"/>
      <c r="E7" s="15"/>
      <c r="F7" s="43"/>
      <c r="G7" s="44"/>
      <c r="H7" s="44"/>
      <c r="I7" s="44"/>
      <c r="J7" s="45"/>
      <c r="K7" s="23"/>
      <c r="L7" s="47"/>
      <c r="M7" s="50"/>
      <c r="N7" s="50"/>
      <c r="O7" s="55"/>
      <c r="P7" s="56"/>
      <c r="Q7" s="57"/>
      <c r="R7" s="59"/>
    </row>
    <row r="8" spans="1:18" ht="106.5" customHeight="1" x14ac:dyDescent="0.25">
      <c r="A8" s="18" t="s">
        <v>6</v>
      </c>
      <c r="B8" s="16" t="s">
        <v>11</v>
      </c>
      <c r="C8" s="30" t="s">
        <v>43</v>
      </c>
      <c r="D8" s="29" t="s">
        <v>44</v>
      </c>
      <c r="E8" s="30" t="s">
        <v>45</v>
      </c>
      <c r="F8" s="24" t="s">
        <v>12</v>
      </c>
      <c r="G8" s="24" t="s">
        <v>13</v>
      </c>
      <c r="H8" s="24" t="s">
        <v>14</v>
      </c>
      <c r="I8" s="25" t="s">
        <v>15</v>
      </c>
      <c r="J8" s="25" t="s">
        <v>16</v>
      </c>
      <c r="K8" s="25" t="s">
        <v>17</v>
      </c>
      <c r="L8" s="48"/>
      <c r="M8" s="51"/>
      <c r="N8" s="51"/>
      <c r="O8" s="21" t="s">
        <v>7</v>
      </c>
      <c r="P8" s="21" t="s">
        <v>8</v>
      </c>
      <c r="Q8" s="17" t="s">
        <v>10</v>
      </c>
      <c r="R8" s="21" t="s">
        <v>9</v>
      </c>
    </row>
    <row r="9" spans="1:18" ht="15" x14ac:dyDescent="0.25">
      <c r="A9" s="18">
        <v>1</v>
      </c>
      <c r="B9" s="27" t="s">
        <v>18</v>
      </c>
      <c r="C9" s="63" t="s">
        <v>46</v>
      </c>
      <c r="D9" s="67" t="s">
        <v>50</v>
      </c>
      <c r="E9" s="65">
        <v>1</v>
      </c>
      <c r="F9" s="26">
        <v>600</v>
      </c>
      <c r="G9" s="26">
        <v>618.75</v>
      </c>
      <c r="H9" s="26">
        <v>654.54999999999995</v>
      </c>
      <c r="I9" s="27">
        <v>600</v>
      </c>
      <c r="J9" s="27">
        <v>700</v>
      </c>
      <c r="K9" s="27">
        <v>500</v>
      </c>
      <c r="L9" s="3">
        <f>SUM(F9:K9)</f>
        <v>3673.3</v>
      </c>
      <c r="M9" s="4">
        <v>1</v>
      </c>
      <c r="N9" s="4">
        <f>COUNT(F9:K9)</f>
        <v>6</v>
      </c>
      <c r="O9" s="9">
        <f>ROUND(AVERAGE(F9:K9),2)</f>
        <v>612.22</v>
      </c>
      <c r="P9" s="10">
        <f>STDEV(F9:K9)</f>
        <v>66.98</v>
      </c>
      <c r="Q9" s="5">
        <f t="shared" ref="Q9:Q32" si="0">P9/O9</f>
        <v>0.1094</v>
      </c>
      <c r="R9" s="10">
        <f>MIN(F9:K9)</f>
        <v>500</v>
      </c>
    </row>
    <row r="10" spans="1:18" ht="15" x14ac:dyDescent="0.25">
      <c r="A10" s="18">
        <f>A9+1</f>
        <v>2</v>
      </c>
      <c r="B10" s="27" t="s">
        <v>19</v>
      </c>
      <c r="C10" s="63" t="s">
        <v>46</v>
      </c>
      <c r="D10" s="67" t="s">
        <v>50</v>
      </c>
      <c r="E10" s="65">
        <v>1</v>
      </c>
      <c r="F10" s="26">
        <v>1900</v>
      </c>
      <c r="G10" s="26">
        <v>1959.38</v>
      </c>
      <c r="H10" s="26">
        <v>2072.73</v>
      </c>
      <c r="I10" s="27">
        <v>1900</v>
      </c>
      <c r="J10" s="27">
        <v>2000</v>
      </c>
      <c r="K10" s="27">
        <v>1800</v>
      </c>
      <c r="L10" s="3">
        <f t="shared" ref="L10:L32" si="1">SUM(F10:K10)</f>
        <v>11632.11</v>
      </c>
      <c r="M10" s="4">
        <v>1</v>
      </c>
      <c r="N10" s="4">
        <f t="shared" ref="N10:N32" si="2">COUNT(F10:K10)</f>
        <v>6</v>
      </c>
      <c r="O10" s="9">
        <f t="shared" ref="O10:O32" si="3">ROUND(AVERAGE(F10:K10),2)</f>
        <v>1938.69</v>
      </c>
      <c r="P10" s="10">
        <f t="shared" ref="P10:P32" si="4">STDEV(F10:K10)</f>
        <v>94.22</v>
      </c>
      <c r="Q10" s="5">
        <f t="shared" si="0"/>
        <v>4.8599999999999997E-2</v>
      </c>
      <c r="R10" s="10">
        <f t="shared" ref="R10:R32" si="5">MIN(F10:K10)</f>
        <v>1800</v>
      </c>
    </row>
    <row r="11" spans="1:18" ht="15" x14ac:dyDescent="0.25">
      <c r="A11" s="18">
        <f t="shared" ref="A11:A32" si="6">A10+1</f>
        <v>3</v>
      </c>
      <c r="B11" s="27" t="s">
        <v>20</v>
      </c>
      <c r="C11" s="63" t="s">
        <v>46</v>
      </c>
      <c r="D11" s="67" t="s">
        <v>50</v>
      </c>
      <c r="E11" s="65">
        <v>1</v>
      </c>
      <c r="F11" s="26">
        <v>2266.67</v>
      </c>
      <c r="G11" s="26">
        <v>2337.5</v>
      </c>
      <c r="H11" s="26">
        <v>2472.73</v>
      </c>
      <c r="I11" s="27">
        <v>2100</v>
      </c>
      <c r="J11" s="27">
        <v>2500</v>
      </c>
      <c r="K11" s="27">
        <v>2200</v>
      </c>
      <c r="L11" s="3">
        <f t="shared" si="1"/>
        <v>13876.9</v>
      </c>
      <c r="M11" s="4">
        <v>1</v>
      </c>
      <c r="N11" s="4">
        <f t="shared" si="2"/>
        <v>6</v>
      </c>
      <c r="O11" s="9">
        <f t="shared" si="3"/>
        <v>2312.8200000000002</v>
      </c>
      <c r="P11" s="10">
        <f t="shared" si="4"/>
        <v>155.80000000000001</v>
      </c>
      <c r="Q11" s="5">
        <f t="shared" si="0"/>
        <v>6.7400000000000002E-2</v>
      </c>
      <c r="R11" s="10">
        <f t="shared" si="5"/>
        <v>2100</v>
      </c>
    </row>
    <row r="12" spans="1:18" ht="15" x14ac:dyDescent="0.25">
      <c r="A12" s="18">
        <f t="shared" si="6"/>
        <v>4</v>
      </c>
      <c r="B12" s="27" t="s">
        <v>21</v>
      </c>
      <c r="C12" s="63" t="s">
        <v>46</v>
      </c>
      <c r="D12" s="67" t="s">
        <v>50</v>
      </c>
      <c r="E12" s="65">
        <v>1</v>
      </c>
      <c r="F12" s="26">
        <v>1766.67</v>
      </c>
      <c r="G12" s="26">
        <v>1821.88</v>
      </c>
      <c r="H12" s="26">
        <v>1927.27</v>
      </c>
      <c r="I12" s="27">
        <v>1800</v>
      </c>
      <c r="J12" s="27">
        <v>2000</v>
      </c>
      <c r="K12" s="27">
        <v>1500</v>
      </c>
      <c r="L12" s="3">
        <f t="shared" si="1"/>
        <v>10815.82</v>
      </c>
      <c r="M12" s="4">
        <v>1</v>
      </c>
      <c r="N12" s="4">
        <f t="shared" si="2"/>
        <v>6</v>
      </c>
      <c r="O12" s="9">
        <f t="shared" si="3"/>
        <v>1802.64</v>
      </c>
      <c r="P12" s="10">
        <f t="shared" si="4"/>
        <v>171.9</v>
      </c>
      <c r="Q12" s="5">
        <f t="shared" si="0"/>
        <v>9.5399999999999999E-2</v>
      </c>
      <c r="R12" s="10">
        <f t="shared" si="5"/>
        <v>1500</v>
      </c>
    </row>
    <row r="13" spans="1:18" ht="15" x14ac:dyDescent="0.25">
      <c r="A13" s="18">
        <f t="shared" si="6"/>
        <v>5</v>
      </c>
      <c r="B13" s="27" t="s">
        <v>22</v>
      </c>
      <c r="C13" s="63" t="s">
        <v>46</v>
      </c>
      <c r="D13" s="67" t="s">
        <v>50</v>
      </c>
      <c r="E13" s="65">
        <v>1</v>
      </c>
      <c r="F13" s="26">
        <v>400</v>
      </c>
      <c r="G13" s="26">
        <v>412.5</v>
      </c>
      <c r="H13" s="26">
        <v>436.36</v>
      </c>
      <c r="I13" s="27">
        <v>400</v>
      </c>
      <c r="J13" s="27">
        <v>500</v>
      </c>
      <c r="K13" s="27">
        <v>300</v>
      </c>
      <c r="L13" s="3">
        <f t="shared" si="1"/>
        <v>2448.86</v>
      </c>
      <c r="M13" s="4">
        <v>1</v>
      </c>
      <c r="N13" s="4">
        <f t="shared" si="2"/>
        <v>6</v>
      </c>
      <c r="O13" s="9">
        <f t="shared" si="3"/>
        <v>408.14</v>
      </c>
      <c r="P13" s="10">
        <f t="shared" si="4"/>
        <v>64.930000000000007</v>
      </c>
      <c r="Q13" s="5">
        <f t="shared" si="0"/>
        <v>0.15909999999999999</v>
      </c>
      <c r="R13" s="10">
        <f t="shared" si="5"/>
        <v>300</v>
      </c>
    </row>
    <row r="14" spans="1:18" ht="15" x14ac:dyDescent="0.25">
      <c r="A14" s="18">
        <f t="shared" si="6"/>
        <v>6</v>
      </c>
      <c r="B14" s="27" t="s">
        <v>23</v>
      </c>
      <c r="C14" s="63" t="s">
        <v>46</v>
      </c>
      <c r="D14" s="67" t="s">
        <v>50</v>
      </c>
      <c r="E14" s="65">
        <v>1</v>
      </c>
      <c r="F14" s="26">
        <v>2033.33</v>
      </c>
      <c r="G14" s="26">
        <v>2096.88</v>
      </c>
      <c r="H14" s="26">
        <v>2218.1799999999998</v>
      </c>
      <c r="I14" s="27">
        <v>2000</v>
      </c>
      <c r="J14" s="27">
        <v>2300</v>
      </c>
      <c r="K14" s="27">
        <v>1800</v>
      </c>
      <c r="L14" s="3">
        <f t="shared" si="1"/>
        <v>12448.39</v>
      </c>
      <c r="M14" s="4">
        <v>1</v>
      </c>
      <c r="N14" s="4">
        <f t="shared" si="2"/>
        <v>6</v>
      </c>
      <c r="O14" s="9">
        <f t="shared" si="3"/>
        <v>2074.73</v>
      </c>
      <c r="P14" s="10">
        <f t="shared" si="4"/>
        <v>175.84</v>
      </c>
      <c r="Q14" s="5">
        <f t="shared" si="0"/>
        <v>8.48E-2</v>
      </c>
      <c r="R14" s="10">
        <f t="shared" si="5"/>
        <v>1800</v>
      </c>
    </row>
    <row r="15" spans="1:18" ht="15" x14ac:dyDescent="0.25">
      <c r="A15" s="18">
        <f t="shared" si="6"/>
        <v>7</v>
      </c>
      <c r="B15" s="27" t="s">
        <v>24</v>
      </c>
      <c r="C15" s="63" t="s">
        <v>46</v>
      </c>
      <c r="D15" s="67" t="s">
        <v>50</v>
      </c>
      <c r="E15" s="65">
        <v>1</v>
      </c>
      <c r="F15" s="26">
        <v>2066.67</v>
      </c>
      <c r="G15" s="26">
        <v>2131.25</v>
      </c>
      <c r="H15" s="26">
        <v>2254.5500000000002</v>
      </c>
      <c r="I15" s="27">
        <v>2100</v>
      </c>
      <c r="J15" s="27">
        <v>2000</v>
      </c>
      <c r="K15" s="27">
        <v>2100</v>
      </c>
      <c r="L15" s="3">
        <f t="shared" si="1"/>
        <v>12652.47</v>
      </c>
      <c r="M15" s="4">
        <v>1</v>
      </c>
      <c r="N15" s="4">
        <f t="shared" si="2"/>
        <v>6</v>
      </c>
      <c r="O15" s="9">
        <f t="shared" si="3"/>
        <v>2108.75</v>
      </c>
      <c r="P15" s="10">
        <f t="shared" si="4"/>
        <v>84.28</v>
      </c>
      <c r="Q15" s="5">
        <f t="shared" si="0"/>
        <v>0.04</v>
      </c>
      <c r="R15" s="10">
        <f t="shared" si="5"/>
        <v>2000</v>
      </c>
    </row>
    <row r="16" spans="1:18" ht="15" x14ac:dyDescent="0.25">
      <c r="A16" s="18">
        <f t="shared" si="6"/>
        <v>8</v>
      </c>
      <c r="B16" s="27" t="s">
        <v>25</v>
      </c>
      <c r="C16" s="63" t="s">
        <v>46</v>
      </c>
      <c r="D16" s="67" t="s">
        <v>50</v>
      </c>
      <c r="E16" s="65">
        <v>1</v>
      </c>
      <c r="F16" s="26">
        <v>633.33000000000004</v>
      </c>
      <c r="G16" s="26">
        <v>653.13</v>
      </c>
      <c r="H16" s="26">
        <v>690.91</v>
      </c>
      <c r="I16" s="27">
        <v>600</v>
      </c>
      <c r="J16" s="27">
        <v>800</v>
      </c>
      <c r="K16" s="27">
        <v>500</v>
      </c>
      <c r="L16" s="3">
        <f t="shared" si="1"/>
        <v>3877.37</v>
      </c>
      <c r="M16" s="4">
        <v>1</v>
      </c>
      <c r="N16" s="4">
        <f t="shared" si="2"/>
        <v>6</v>
      </c>
      <c r="O16" s="9">
        <f t="shared" si="3"/>
        <v>646.23</v>
      </c>
      <c r="P16" s="10">
        <f t="shared" si="4"/>
        <v>99.37</v>
      </c>
      <c r="Q16" s="5">
        <f t="shared" si="0"/>
        <v>0.15379999999999999</v>
      </c>
      <c r="R16" s="10">
        <f t="shared" si="5"/>
        <v>500</v>
      </c>
    </row>
    <row r="17" spans="1:18" ht="15" x14ac:dyDescent="0.25">
      <c r="A17" s="18">
        <f t="shared" si="6"/>
        <v>9</v>
      </c>
      <c r="B17" s="27" t="s">
        <v>26</v>
      </c>
      <c r="C17" s="63" t="s">
        <v>46</v>
      </c>
      <c r="D17" s="67" t="s">
        <v>50</v>
      </c>
      <c r="E17" s="65">
        <v>1</v>
      </c>
      <c r="F17" s="26">
        <v>333.33</v>
      </c>
      <c r="G17" s="26">
        <v>343.75</v>
      </c>
      <c r="H17" s="26">
        <v>363.64</v>
      </c>
      <c r="I17" s="27">
        <v>300</v>
      </c>
      <c r="J17" s="27">
        <v>400</v>
      </c>
      <c r="K17" s="27">
        <v>300</v>
      </c>
      <c r="L17" s="3">
        <f t="shared" si="1"/>
        <v>2040.72</v>
      </c>
      <c r="M17" s="4">
        <v>1</v>
      </c>
      <c r="N17" s="4">
        <f t="shared" si="2"/>
        <v>6</v>
      </c>
      <c r="O17" s="9">
        <f t="shared" si="3"/>
        <v>340.12</v>
      </c>
      <c r="P17" s="10">
        <f t="shared" si="4"/>
        <v>38.520000000000003</v>
      </c>
      <c r="Q17" s="5">
        <f t="shared" si="0"/>
        <v>0.1133</v>
      </c>
      <c r="R17" s="10">
        <f t="shared" si="5"/>
        <v>300</v>
      </c>
    </row>
    <row r="18" spans="1:18" ht="15" x14ac:dyDescent="0.25">
      <c r="A18" s="18">
        <f t="shared" si="6"/>
        <v>10</v>
      </c>
      <c r="B18" s="27" t="s">
        <v>27</v>
      </c>
      <c r="C18" s="63" t="s">
        <v>46</v>
      </c>
      <c r="D18" s="67" t="s">
        <v>50</v>
      </c>
      <c r="E18" s="65">
        <v>1</v>
      </c>
      <c r="F18" s="26">
        <v>1200</v>
      </c>
      <c r="G18" s="26">
        <v>1237.5</v>
      </c>
      <c r="H18" s="26">
        <v>1309.0899999999999</v>
      </c>
      <c r="I18" s="27">
        <v>1200</v>
      </c>
      <c r="J18" s="27">
        <v>1500</v>
      </c>
      <c r="K18" s="27">
        <v>900</v>
      </c>
      <c r="L18" s="3">
        <f t="shared" si="1"/>
        <v>7346.59</v>
      </c>
      <c r="M18" s="4">
        <v>1</v>
      </c>
      <c r="N18" s="4">
        <f t="shared" si="2"/>
        <v>6</v>
      </c>
      <c r="O18" s="9">
        <f t="shared" si="3"/>
        <v>1224.43</v>
      </c>
      <c r="P18" s="10">
        <f t="shared" si="4"/>
        <v>194.79</v>
      </c>
      <c r="Q18" s="5">
        <f t="shared" si="0"/>
        <v>0.15909999999999999</v>
      </c>
      <c r="R18" s="10">
        <f t="shared" si="5"/>
        <v>900</v>
      </c>
    </row>
    <row r="19" spans="1:18" ht="15" x14ac:dyDescent="0.25">
      <c r="A19" s="18">
        <f t="shared" si="6"/>
        <v>11</v>
      </c>
      <c r="B19" s="27" t="s">
        <v>28</v>
      </c>
      <c r="C19" s="63" t="s">
        <v>46</v>
      </c>
      <c r="D19" s="67" t="s">
        <v>50</v>
      </c>
      <c r="E19" s="65">
        <v>1</v>
      </c>
      <c r="F19" s="26">
        <v>766.67</v>
      </c>
      <c r="G19" s="26">
        <v>790.63</v>
      </c>
      <c r="H19" s="26">
        <v>836.36</v>
      </c>
      <c r="I19" s="27">
        <v>800</v>
      </c>
      <c r="J19" s="27">
        <v>800</v>
      </c>
      <c r="K19" s="27">
        <v>700</v>
      </c>
      <c r="L19" s="3">
        <f t="shared" si="1"/>
        <v>4693.66</v>
      </c>
      <c r="M19" s="4">
        <v>1</v>
      </c>
      <c r="N19" s="4">
        <f t="shared" si="2"/>
        <v>6</v>
      </c>
      <c r="O19" s="9">
        <f t="shared" si="3"/>
        <v>782.28</v>
      </c>
      <c r="P19" s="10">
        <f t="shared" si="4"/>
        <v>46.12</v>
      </c>
      <c r="Q19" s="5">
        <f t="shared" si="0"/>
        <v>5.8999999999999997E-2</v>
      </c>
      <c r="R19" s="10">
        <f t="shared" si="5"/>
        <v>700</v>
      </c>
    </row>
    <row r="20" spans="1:18" ht="15" x14ac:dyDescent="0.25">
      <c r="A20" s="18">
        <f t="shared" si="6"/>
        <v>12</v>
      </c>
      <c r="B20" s="27" t="s">
        <v>29</v>
      </c>
      <c r="C20" s="63" t="s">
        <v>46</v>
      </c>
      <c r="D20" s="67" t="s">
        <v>51</v>
      </c>
      <c r="E20" s="65">
        <v>1</v>
      </c>
      <c r="F20" s="26">
        <v>7</v>
      </c>
      <c r="G20" s="26">
        <v>7.22</v>
      </c>
      <c r="H20" s="26">
        <v>7.64</v>
      </c>
      <c r="I20" s="27">
        <v>7</v>
      </c>
      <c r="J20" s="27">
        <v>8</v>
      </c>
      <c r="K20" s="27">
        <v>6</v>
      </c>
      <c r="L20" s="3">
        <f t="shared" si="1"/>
        <v>42.86</v>
      </c>
      <c r="M20" s="4">
        <v>1</v>
      </c>
      <c r="N20" s="4">
        <f t="shared" si="2"/>
        <v>6</v>
      </c>
      <c r="O20" s="9">
        <f t="shared" si="3"/>
        <v>7.14</v>
      </c>
      <c r="P20" s="10">
        <f t="shared" si="4"/>
        <v>0.68</v>
      </c>
      <c r="Q20" s="5">
        <f t="shared" si="0"/>
        <v>9.5200000000000007E-2</v>
      </c>
      <c r="R20" s="10">
        <f t="shared" si="5"/>
        <v>6</v>
      </c>
    </row>
    <row r="21" spans="1:18" ht="15" x14ac:dyDescent="0.25">
      <c r="A21" s="18">
        <f t="shared" si="6"/>
        <v>13</v>
      </c>
      <c r="B21" s="27" t="s">
        <v>30</v>
      </c>
      <c r="C21" s="63" t="s">
        <v>46</v>
      </c>
      <c r="D21" s="67" t="s">
        <v>51</v>
      </c>
      <c r="E21" s="65">
        <v>1</v>
      </c>
      <c r="F21" s="26">
        <v>9.67</v>
      </c>
      <c r="G21" s="26">
        <v>9.9700000000000006</v>
      </c>
      <c r="H21" s="26">
        <v>10.55</v>
      </c>
      <c r="I21" s="27">
        <v>10</v>
      </c>
      <c r="J21" s="27">
        <v>11</v>
      </c>
      <c r="K21" s="27">
        <v>8</v>
      </c>
      <c r="L21" s="3">
        <f t="shared" si="1"/>
        <v>59.19</v>
      </c>
      <c r="M21" s="4">
        <v>1</v>
      </c>
      <c r="N21" s="4">
        <f t="shared" si="2"/>
        <v>6</v>
      </c>
      <c r="O21" s="9">
        <f t="shared" si="3"/>
        <v>9.8699999999999992</v>
      </c>
      <c r="P21" s="10">
        <f t="shared" si="4"/>
        <v>1.03</v>
      </c>
      <c r="Q21" s="5">
        <f t="shared" si="0"/>
        <v>0.10440000000000001</v>
      </c>
      <c r="R21" s="10">
        <f t="shared" si="5"/>
        <v>8</v>
      </c>
    </row>
    <row r="22" spans="1:18" ht="15" x14ac:dyDescent="0.25">
      <c r="A22" s="18">
        <f t="shared" si="6"/>
        <v>14</v>
      </c>
      <c r="B22" s="27" t="s">
        <v>31</v>
      </c>
      <c r="C22" s="63" t="s">
        <v>46</v>
      </c>
      <c r="D22" s="67" t="s">
        <v>50</v>
      </c>
      <c r="E22" s="65">
        <v>1</v>
      </c>
      <c r="F22" s="26">
        <v>2466.67</v>
      </c>
      <c r="G22" s="26">
        <v>2543.75</v>
      </c>
      <c r="H22" s="26">
        <v>2690.91</v>
      </c>
      <c r="I22" s="27">
        <v>2100</v>
      </c>
      <c r="J22" s="27">
        <v>2300</v>
      </c>
      <c r="K22" s="27">
        <v>3000</v>
      </c>
      <c r="L22" s="3">
        <f t="shared" si="1"/>
        <v>15101.33</v>
      </c>
      <c r="M22" s="4">
        <v>1</v>
      </c>
      <c r="N22" s="4">
        <f t="shared" si="2"/>
        <v>6</v>
      </c>
      <c r="O22" s="9">
        <f t="shared" si="3"/>
        <v>2516.89</v>
      </c>
      <c r="P22" s="10">
        <f t="shared" si="4"/>
        <v>312.33</v>
      </c>
      <c r="Q22" s="5">
        <f t="shared" si="0"/>
        <v>0.1241</v>
      </c>
      <c r="R22" s="10">
        <f t="shared" si="5"/>
        <v>2100</v>
      </c>
    </row>
    <row r="23" spans="1:18" ht="15" x14ac:dyDescent="0.25">
      <c r="A23" s="18">
        <f t="shared" si="6"/>
        <v>15</v>
      </c>
      <c r="B23" s="27" t="s">
        <v>32</v>
      </c>
      <c r="C23" s="63" t="s">
        <v>46</v>
      </c>
      <c r="D23" s="67" t="s">
        <v>50</v>
      </c>
      <c r="E23" s="65">
        <v>1</v>
      </c>
      <c r="F23" s="26">
        <v>2733.33</v>
      </c>
      <c r="G23" s="26">
        <v>2818.75</v>
      </c>
      <c r="H23" s="26">
        <v>2981.82</v>
      </c>
      <c r="I23" s="27">
        <v>3200</v>
      </c>
      <c r="J23" s="27">
        <v>3100</v>
      </c>
      <c r="K23" s="27">
        <v>1900</v>
      </c>
      <c r="L23" s="3">
        <f t="shared" si="1"/>
        <v>16733.900000000001</v>
      </c>
      <c r="M23" s="4">
        <v>1</v>
      </c>
      <c r="N23" s="4">
        <f t="shared" si="2"/>
        <v>6</v>
      </c>
      <c r="O23" s="9">
        <f t="shared" si="3"/>
        <v>2788.98</v>
      </c>
      <c r="P23" s="10">
        <f t="shared" si="4"/>
        <v>468.43</v>
      </c>
      <c r="Q23" s="5">
        <f t="shared" si="0"/>
        <v>0.16800000000000001</v>
      </c>
      <c r="R23" s="10">
        <f t="shared" si="5"/>
        <v>1900</v>
      </c>
    </row>
    <row r="24" spans="1:18" ht="15" x14ac:dyDescent="0.25">
      <c r="A24" s="18">
        <f t="shared" si="6"/>
        <v>16</v>
      </c>
      <c r="B24" s="27" t="s">
        <v>33</v>
      </c>
      <c r="C24" s="63" t="s">
        <v>46</v>
      </c>
      <c r="D24" s="67" t="s">
        <v>50</v>
      </c>
      <c r="E24" s="65">
        <v>1</v>
      </c>
      <c r="F24" s="26">
        <v>2400</v>
      </c>
      <c r="G24" s="26">
        <v>2475</v>
      </c>
      <c r="H24" s="26">
        <v>2618.1799999999998</v>
      </c>
      <c r="I24" s="27">
        <v>2500</v>
      </c>
      <c r="J24" s="27">
        <v>2700</v>
      </c>
      <c r="K24" s="27">
        <v>2000</v>
      </c>
      <c r="L24" s="3">
        <f t="shared" si="1"/>
        <v>14693.18</v>
      </c>
      <c r="M24" s="4">
        <v>1</v>
      </c>
      <c r="N24" s="4">
        <f t="shared" si="2"/>
        <v>6</v>
      </c>
      <c r="O24" s="9">
        <f t="shared" si="3"/>
        <v>2448.86</v>
      </c>
      <c r="P24" s="10">
        <f t="shared" si="4"/>
        <v>244.5</v>
      </c>
      <c r="Q24" s="5">
        <f t="shared" si="0"/>
        <v>9.98E-2</v>
      </c>
      <c r="R24" s="10">
        <f t="shared" si="5"/>
        <v>2000</v>
      </c>
    </row>
    <row r="25" spans="1:18" ht="15" x14ac:dyDescent="0.25">
      <c r="A25" s="18">
        <f t="shared" si="6"/>
        <v>17</v>
      </c>
      <c r="B25" s="27" t="s">
        <v>34</v>
      </c>
      <c r="C25" s="63" t="s">
        <v>46</v>
      </c>
      <c r="D25" s="67" t="s">
        <v>52</v>
      </c>
      <c r="E25" s="65">
        <v>1</v>
      </c>
      <c r="F25" s="26">
        <v>533.33000000000004</v>
      </c>
      <c r="G25" s="26">
        <v>550</v>
      </c>
      <c r="H25" s="26">
        <v>581.82000000000005</v>
      </c>
      <c r="I25" s="27">
        <v>600</v>
      </c>
      <c r="J25" s="27">
        <v>600</v>
      </c>
      <c r="K25" s="27">
        <v>400</v>
      </c>
      <c r="L25" s="3">
        <f t="shared" si="1"/>
        <v>3265.15</v>
      </c>
      <c r="M25" s="4">
        <v>1</v>
      </c>
      <c r="N25" s="4">
        <f t="shared" si="2"/>
        <v>6</v>
      </c>
      <c r="O25" s="9">
        <f t="shared" si="3"/>
        <v>544.19000000000005</v>
      </c>
      <c r="P25" s="10">
        <f t="shared" si="4"/>
        <v>75.61</v>
      </c>
      <c r="Q25" s="5">
        <f t="shared" si="0"/>
        <v>0.1389</v>
      </c>
      <c r="R25" s="10">
        <f t="shared" si="5"/>
        <v>400</v>
      </c>
    </row>
    <row r="26" spans="1:18" ht="15" x14ac:dyDescent="0.25">
      <c r="A26" s="18">
        <f t="shared" si="6"/>
        <v>18</v>
      </c>
      <c r="B26" s="27" t="s">
        <v>35</v>
      </c>
      <c r="C26" s="63" t="s">
        <v>46</v>
      </c>
      <c r="D26" s="67" t="s">
        <v>52</v>
      </c>
      <c r="E26" s="65">
        <v>1</v>
      </c>
      <c r="F26" s="26">
        <v>600</v>
      </c>
      <c r="G26" s="26">
        <v>618.75</v>
      </c>
      <c r="H26" s="26">
        <v>654.54999999999995</v>
      </c>
      <c r="I26" s="27">
        <v>700</v>
      </c>
      <c r="J26" s="27">
        <v>600</v>
      </c>
      <c r="K26" s="27">
        <v>500</v>
      </c>
      <c r="L26" s="3">
        <f t="shared" si="1"/>
        <v>3673.3</v>
      </c>
      <c r="M26" s="4">
        <v>1</v>
      </c>
      <c r="N26" s="4">
        <f t="shared" si="2"/>
        <v>6</v>
      </c>
      <c r="O26" s="9">
        <f t="shared" si="3"/>
        <v>612.22</v>
      </c>
      <c r="P26" s="10">
        <f t="shared" si="4"/>
        <v>66.98</v>
      </c>
      <c r="Q26" s="5">
        <f t="shared" si="0"/>
        <v>0.1094</v>
      </c>
      <c r="R26" s="10">
        <f t="shared" si="5"/>
        <v>500</v>
      </c>
    </row>
    <row r="27" spans="1:18" ht="15" x14ac:dyDescent="0.25">
      <c r="A27" s="18">
        <f t="shared" si="6"/>
        <v>19</v>
      </c>
      <c r="B27" s="28" t="s">
        <v>36</v>
      </c>
      <c r="C27" s="63" t="s">
        <v>46</v>
      </c>
      <c r="D27" s="67" t="s">
        <v>53</v>
      </c>
      <c r="E27" s="65">
        <v>1</v>
      </c>
      <c r="F27" s="26">
        <v>100</v>
      </c>
      <c r="G27" s="26">
        <v>103.13</v>
      </c>
      <c r="H27" s="26">
        <v>109.09</v>
      </c>
      <c r="I27" s="27">
        <v>100</v>
      </c>
      <c r="J27" s="27">
        <v>100</v>
      </c>
      <c r="K27" s="27">
        <v>100</v>
      </c>
      <c r="L27" s="3">
        <f t="shared" si="1"/>
        <v>612.22</v>
      </c>
      <c r="M27" s="4">
        <v>1</v>
      </c>
      <c r="N27" s="4">
        <f t="shared" si="2"/>
        <v>6</v>
      </c>
      <c r="O27" s="9">
        <f t="shared" si="3"/>
        <v>102.04</v>
      </c>
      <c r="P27" s="10">
        <f t="shared" si="4"/>
        <v>3.68</v>
      </c>
      <c r="Q27" s="5">
        <f t="shared" si="0"/>
        <v>3.61E-2</v>
      </c>
      <c r="R27" s="10">
        <f t="shared" si="5"/>
        <v>100</v>
      </c>
    </row>
    <row r="28" spans="1:18" ht="15" x14ac:dyDescent="0.25">
      <c r="A28" s="18">
        <f t="shared" si="6"/>
        <v>20</v>
      </c>
      <c r="B28" s="28" t="s">
        <v>37</v>
      </c>
      <c r="C28" s="63" t="s">
        <v>46</v>
      </c>
      <c r="D28" s="67" t="s">
        <v>53</v>
      </c>
      <c r="E28" s="65">
        <v>1</v>
      </c>
      <c r="F28" s="26">
        <v>66.67</v>
      </c>
      <c r="G28" s="26">
        <v>68.75</v>
      </c>
      <c r="H28" s="26">
        <v>72.73</v>
      </c>
      <c r="I28" s="27">
        <v>100</v>
      </c>
      <c r="J28" s="27">
        <v>50</v>
      </c>
      <c r="K28" s="27">
        <v>50</v>
      </c>
      <c r="L28" s="3">
        <f t="shared" si="1"/>
        <v>408.15</v>
      </c>
      <c r="M28" s="4">
        <v>1</v>
      </c>
      <c r="N28" s="4">
        <f t="shared" si="2"/>
        <v>6</v>
      </c>
      <c r="O28" s="9">
        <f t="shared" si="3"/>
        <v>68.03</v>
      </c>
      <c r="P28" s="10">
        <f t="shared" si="4"/>
        <v>18.420000000000002</v>
      </c>
      <c r="Q28" s="5">
        <f t="shared" si="0"/>
        <v>0.27079999999999999</v>
      </c>
      <c r="R28" s="10">
        <f t="shared" si="5"/>
        <v>50</v>
      </c>
    </row>
    <row r="29" spans="1:18" ht="15" x14ac:dyDescent="0.25">
      <c r="A29" s="18">
        <f t="shared" si="6"/>
        <v>21</v>
      </c>
      <c r="B29" s="28" t="s">
        <v>38</v>
      </c>
      <c r="C29" s="63" t="s">
        <v>46</v>
      </c>
      <c r="D29" s="67" t="s">
        <v>53</v>
      </c>
      <c r="E29" s="65">
        <v>1</v>
      </c>
      <c r="F29" s="26">
        <v>60</v>
      </c>
      <c r="G29" s="26">
        <v>61.88</v>
      </c>
      <c r="H29" s="26">
        <v>65.45</v>
      </c>
      <c r="I29" s="27">
        <v>80</v>
      </c>
      <c r="J29" s="27">
        <v>50</v>
      </c>
      <c r="K29" s="27">
        <v>50</v>
      </c>
      <c r="L29" s="3">
        <f t="shared" si="1"/>
        <v>367.33</v>
      </c>
      <c r="M29" s="4">
        <v>1</v>
      </c>
      <c r="N29" s="4">
        <f t="shared" si="2"/>
        <v>6</v>
      </c>
      <c r="O29" s="9">
        <f t="shared" si="3"/>
        <v>61.22</v>
      </c>
      <c r="P29" s="10">
        <f t="shared" si="4"/>
        <v>11.17</v>
      </c>
      <c r="Q29" s="5">
        <f t="shared" si="0"/>
        <v>0.1825</v>
      </c>
      <c r="R29" s="10">
        <f t="shared" si="5"/>
        <v>50</v>
      </c>
    </row>
    <row r="30" spans="1:18" ht="15" x14ac:dyDescent="0.25">
      <c r="A30" s="18">
        <f t="shared" si="6"/>
        <v>22</v>
      </c>
      <c r="B30" s="28" t="s">
        <v>39</v>
      </c>
      <c r="C30" s="63" t="s">
        <v>46</v>
      </c>
      <c r="D30" s="67" t="s">
        <v>50</v>
      </c>
      <c r="E30" s="65">
        <v>1</v>
      </c>
      <c r="F30" s="26">
        <v>13.33</v>
      </c>
      <c r="G30" s="26">
        <v>13.75</v>
      </c>
      <c r="H30" s="26">
        <v>14.55</v>
      </c>
      <c r="I30" s="27">
        <v>20</v>
      </c>
      <c r="J30" s="27">
        <v>10</v>
      </c>
      <c r="K30" s="27">
        <v>10</v>
      </c>
      <c r="L30" s="3">
        <f t="shared" si="1"/>
        <v>81.63</v>
      </c>
      <c r="M30" s="4">
        <v>1</v>
      </c>
      <c r="N30" s="4">
        <f t="shared" si="2"/>
        <v>6</v>
      </c>
      <c r="O30" s="9">
        <f t="shared" si="3"/>
        <v>13.61</v>
      </c>
      <c r="P30" s="10">
        <f t="shared" si="4"/>
        <v>3.68</v>
      </c>
      <c r="Q30" s="5">
        <f t="shared" si="0"/>
        <v>0.27039999999999997</v>
      </c>
      <c r="R30" s="10">
        <f t="shared" si="5"/>
        <v>10</v>
      </c>
    </row>
    <row r="31" spans="1:18" ht="15" x14ac:dyDescent="0.25">
      <c r="A31" s="18">
        <f t="shared" si="6"/>
        <v>23</v>
      </c>
      <c r="B31" s="28" t="s">
        <v>40</v>
      </c>
      <c r="C31" s="63" t="s">
        <v>46</v>
      </c>
      <c r="D31" s="67" t="s">
        <v>53</v>
      </c>
      <c r="E31" s="65">
        <v>1</v>
      </c>
      <c r="F31" s="26">
        <v>66.67</v>
      </c>
      <c r="G31" s="26">
        <v>68.75</v>
      </c>
      <c r="H31" s="26">
        <v>72.73</v>
      </c>
      <c r="I31" s="27">
        <v>100</v>
      </c>
      <c r="J31" s="27">
        <v>50</v>
      </c>
      <c r="K31" s="27">
        <v>50</v>
      </c>
      <c r="L31" s="3">
        <f t="shared" si="1"/>
        <v>408.15</v>
      </c>
      <c r="M31" s="4">
        <v>1</v>
      </c>
      <c r="N31" s="4">
        <f t="shared" si="2"/>
        <v>6</v>
      </c>
      <c r="O31" s="9">
        <f t="shared" si="3"/>
        <v>68.03</v>
      </c>
      <c r="P31" s="10">
        <f t="shared" si="4"/>
        <v>18.420000000000002</v>
      </c>
      <c r="Q31" s="5">
        <f t="shared" si="0"/>
        <v>0.27079999999999999</v>
      </c>
      <c r="R31" s="10">
        <f t="shared" si="5"/>
        <v>50</v>
      </c>
    </row>
    <row r="32" spans="1:18" ht="15" x14ac:dyDescent="0.25">
      <c r="A32" s="18">
        <f t="shared" si="6"/>
        <v>24</v>
      </c>
      <c r="B32" s="27" t="s">
        <v>41</v>
      </c>
      <c r="C32" s="64" t="s">
        <v>46</v>
      </c>
      <c r="D32" s="67" t="s">
        <v>47</v>
      </c>
      <c r="E32" s="66">
        <v>1</v>
      </c>
      <c r="F32" s="26"/>
      <c r="G32" s="26"/>
      <c r="H32" s="26"/>
      <c r="I32" s="27">
        <v>3000</v>
      </c>
      <c r="J32" s="27">
        <v>3000</v>
      </c>
      <c r="K32" s="27">
        <v>3000</v>
      </c>
      <c r="L32" s="3">
        <f t="shared" si="1"/>
        <v>9000</v>
      </c>
      <c r="M32" s="4">
        <v>1</v>
      </c>
      <c r="N32" s="4">
        <f t="shared" si="2"/>
        <v>3</v>
      </c>
      <c r="O32" s="9">
        <f t="shared" si="3"/>
        <v>3000</v>
      </c>
      <c r="P32" s="10">
        <f t="shared" si="4"/>
        <v>0</v>
      </c>
      <c r="Q32" s="5">
        <f t="shared" si="0"/>
        <v>0</v>
      </c>
      <c r="R32" s="10">
        <f t="shared" si="5"/>
        <v>3000</v>
      </c>
    </row>
  </sheetData>
  <mergeCells count="10">
    <mergeCell ref="A1:R1"/>
    <mergeCell ref="A3:R3"/>
    <mergeCell ref="A5:R5"/>
    <mergeCell ref="F6:J7"/>
    <mergeCell ref="L6:L8"/>
    <mergeCell ref="M6:M8"/>
    <mergeCell ref="N6:N8"/>
    <mergeCell ref="O6:Q7"/>
    <mergeCell ref="R6:R7"/>
    <mergeCell ref="A4:R4"/>
  </mergeCells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Леонидович Коверя</dc:creator>
  <cp:lastModifiedBy>1</cp:lastModifiedBy>
  <cp:lastPrinted>2022-11-14T13:40:51Z</cp:lastPrinted>
  <dcterms:created xsi:type="dcterms:W3CDTF">2015-06-05T18:19:34Z</dcterms:created>
  <dcterms:modified xsi:type="dcterms:W3CDTF">2026-08-20T07:07:16Z</dcterms:modified>
</cp:coreProperties>
</file>