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6" windowWidth="15276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H19" i="23"/>
  <c r="J19"/>
  <c r="M19" s="1"/>
  <c r="K19"/>
  <c r="H21"/>
  <c r="J21"/>
  <c r="M21" s="1"/>
  <c r="M23" s="1"/>
  <c r="K21"/>
  <c r="K13"/>
  <c r="K15"/>
  <c r="K17"/>
  <c r="J13"/>
  <c r="M13" s="1"/>
  <c r="J15"/>
  <c r="M15" s="1"/>
  <c r="J17"/>
  <c r="M17" s="1"/>
  <c r="H13"/>
  <c r="H15"/>
  <c r="H17"/>
  <c r="L21" l="1"/>
  <c r="L19"/>
  <c r="L13"/>
  <c r="L15"/>
  <c r="L17"/>
  <c r="H11"/>
  <c r="J11"/>
  <c r="M11" s="1"/>
  <c r="K11"/>
  <c r="L11" l="1"/>
</calcChain>
</file>

<file path=xl/sharedStrings.xml><?xml version="1.0" encoding="utf-8"?>
<sst xmlns="http://schemas.openxmlformats.org/spreadsheetml/2006/main" count="57" uniqueCount="49">
  <si>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</si>
  <si>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</si>
  <si>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</si>
  <si>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</si>
  <si>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</si>
  <si>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</si>
  <si>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</si>
  <si>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</si>
  <si>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</si>
  <si>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</si>
  <si>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</si>
  <si>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</si>
  <si>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</si>
  <si>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</si>
  <si>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</si>
  <si>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</si>
  <si>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</si>
  <si>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</si>
  <si>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</si>
  <si>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шт</t>
  </si>
  <si>
    <t>2</t>
  </si>
  <si>
    <t>1</t>
  </si>
  <si>
    <t>https://www.komus.ru/katalog/bumaga-i-bumazhnye-izdeliya/bumaga-dlya-ofisnoj-tekhniki/fotobumaga/fotobumaga-dlya-strujnoj-pechati/fotobumaga-dlya-tsvetnoj-strujnoj-pechati-lomond-odnostoronnyaya-glyantsevaya-a4-200-g-kv-m-50-listov-artikul-proizvoditelya-0102020-/p/1209950/?from=cart</t>
  </si>
  <si>
    <t>https://www.officemag.ru/catalog/goods/360338/?source=yandex.ru&amp;utm_campaign=chbr_k:5712004869:706979230&amp;utm_content=17588012230&amp;utm_medium=cpc&amp;utm_source=yandex.direct&amp;utm_term=&amp;yclid=11314018651135541247</t>
  </si>
  <si>
    <t>https://obespechat.ru/shop/bumaga-dlya-ofisnoj-tehniki/bumaga-lomond/0102020-fotobumaga-lomond-odnostoronyaya-glyanczevaya-200g-m2-a4-21x297sm-50l-dlya-strujnoj-pechati/?utm_source=direct&amp;utm_medium=cpc&amp;utm_campaign=obespechat-torg&amp;utm_content=17659762908&amp;utm_term=---autotargeting&amp;calltouch_tm=yd_c:708245337_gb:5733555402_ad:17659762908_ph:205733555402_st:search_pt:premium_p:1_s:yandex.ru_dt:desktop_reg:45_ret:205733555402_apt:none&amp;yclid=15218231683584360447&amp;ybaip=1</t>
  </si>
  <si>
    <t>Чернила Canon GI-490Y 0666C001 желтые оригинальные</t>
  </si>
  <si>
    <t>https://www.komus.ru/katalog/tekhnika/kartridzhi-i-tonery/kartridzhi-dlya-strujnykh-printerov-kopirov-i-mfu/kartridzhi-i-chernilnitsy-originalnye/chernila-canon-gi-490y-0666c001-zheltye-originalnye/p/555997/?from=cart</t>
  </si>
  <si>
    <t>Чернила Canon GI-490C 0664C001 голубые оригинальные</t>
  </si>
  <si>
    <t>https://www.komus.ru/katalog/tekhnika/kartridzhi-i-tonery/kartridzhi-dlya-strujnykh-printerov-kopirov-i-mfu/kartridzhi-i-chernilnitsy-originalnye/chernila-canon-gi-490c-0664c001-golubye-originalnye/p/555995/?from=cart</t>
  </si>
  <si>
    <t>Чернила Canon GI-490BK 0663C001 черные оригинальные</t>
  </si>
  <si>
    <t>https://www.komus.ru/katalog/tekhnika/kartridzhi-i-tonery/kartridzhi-dlya-strujnykh-printerov-kopirov-i-mfu/kartridzhi-i-chernilnitsy-originalnye/chernila-canon-gi-490bk-0663c001-chernye-originalnye/p/555994/?from=cart</t>
  </si>
  <si>
    <t>Чернила Canon GI-490M 0665C001 пурпурные оригинальные</t>
  </si>
  <si>
    <t>https://www.komus.ru/katalog/tekhnika/kartridzhi-i-tonery/kartridzhi-dlya-strujnykh-printerov-kopirov-i-mfu/kartridzhi-i-chernilnitsy-originalnye/chernila-canon-gi-490m-0665c001-purpurnye-originalnye/p/555996/?from=cart</t>
  </si>
  <si>
    <t>https://www.citilink.ru/product/chernila-canon-gi-490m-0665c001-dlya-canon-70ml-purpurnyi-355376/</t>
  </si>
  <si>
    <t>https://www.citilink.ru/product/chernila-canon-gi-490bk-0663c001-dlya-canon-135ml-chernyi-355374/</t>
  </si>
  <si>
    <t>https://www.citilink.ru/product/chernila-canon-gi-490y-0666c001-dlya-canon-70ml-zheltyi-355378/</t>
  </si>
  <si>
    <t>https://www.citilink.ru/product/chernila-canon-gi-490c-0664c001-dlya-canon-70ml-goluboi-355375/</t>
  </si>
  <si>
    <t>https://www.officemag.ru/catalog/goods/362230/</t>
  </si>
  <si>
    <t>https://www.officemag.ru/catalog/goods/362229/</t>
  </si>
  <si>
    <t>https://www.officemag.ru/catalog/goods/362227/</t>
  </si>
  <si>
    <t>https://www.officemag.ru/catalog/goods/362228/</t>
  </si>
  <si>
    <t>3</t>
  </si>
  <si>
    <t>https://www.onlinetrade.ru/catalogue/karty_pamyati-c33/kingston/karta_pamyati_64gb_kingston_canvas_go_plus_gen4_sdxc_uhs_i_u3_v30_200_mb_s_new_sdg4_64gb-4755849.html</t>
  </si>
  <si>
    <t>https://www.citilink.ru/product/flesh-karta-sdxc-64gb-kingston-sdg4-64gb-canvas-go-plus-w-o-adapter-2111103/?referrer=reattribution%3D1&amp;utm_medium=cpc&amp;utm_campaign=cities-srch-cat-perfomans-epk_all&amp;utm_source=yandex&amp;utm_content=%7Cc:105534431%7Cg:5424044960%7Cb:1837195891774589661%7Ck:50972542786%7Cst:search%7Ca:no%7Cs:none%7Ct:premium%7Cp:4%7Cr:50972542786%7Cdev:desktop%7Ccgci:31141095%7Cadsformat:%7Badformat%7D&amp;etext=2202.cvREL4xmxkpLl3MrorOyEBYEBEyEO8MwrZx2XptqD-uS_ACXEQi2SC-cTLlMdmG5SnWc_DEfAvjNk2-0jD0F5-tSQarJaIq7qt7ZlyprDj_t6r6GO7TXymwDXXbRxCQTeWN0Z3piZGZlZ3lwZGV1dA.885710502c807170a2837a9ac5735a5f06885f38&amp;yclid=3218910384073998335</t>
  </si>
  <si>
    <t>Фотобумага для цветной струйной печати Lomond односторонняя (глянцевая, А4, 200 г/кв.м, 50 листов)</t>
  </si>
  <si>
    <t>https://www.dns-shop.ru/product/7523cb0e612fd582/karta-pamati-kingston-sdxc-64-gb-sdg464gb/</t>
  </si>
  <si>
    <t>"14" августа 2026г.</t>
  </si>
  <si>
    <t>Обоснование начальной (максимальной) цены контракта (НМЦК) на поставку фотобумаги, чернил и карт памяти</t>
  </si>
  <si>
    <t xml:space="preserve">Карта памяти 64Gb Kingston Canvas Go Plus SDXC 200 Mb/s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</si>
</sst>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9" fillId="2" borderId="1" xfId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9" fillId="0" borderId="1" xfId="1" applyNumberFormat="1" applyFill="1" applyBorder="1" applyAlignment="1" applyProtection="1">
      <alignment horizontal="center" vertical="center" wrapText="1"/>
    </xf>
    <xf numFmtId="4" fontId="9" fillId="2" borderId="1" xfId="1" applyNumberFormat="1" applyFill="1" applyBorder="1" applyAlignment="1" applyProtection="1">
      <alignment horizontal="center" vertical="center" wrapText="1"/>
    </xf>
    <xf numFmtId="10" fontId="8" fillId="0" borderId="0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0" fontId="4" fillId="3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itilink.ru/product/chernila-canon-gi-490y-0666c001-dlya-canon-70ml-zheltyi-355378/" TargetMode="External"/><Relationship Id="rId13" Type="http://schemas.openxmlformats.org/officeDocument/2006/relationships/hyperlink" Target="https://www.officemag.ru/catalog/goods/362228/" TargetMode="External"/><Relationship Id="rId3" Type="http://schemas.openxmlformats.org/officeDocument/2006/relationships/hyperlink" Target="https://www.komus.ru/katalog/tekhnika/kartridzhi-i-tonery/kartridzhi-dlya-strujnykh-printerov-kopirov-i-mfu/kartridzhi-i-chernilnitsy-originalnye/chernila-canon-gi-490c-0664c001-golubye-originalnye/p/555995/?from=cart" TargetMode="External"/><Relationship Id="rId7" Type="http://schemas.openxmlformats.org/officeDocument/2006/relationships/hyperlink" Target="https://www.citilink.ru/product/chernila-canon-gi-490bk-0663c001-dlya-canon-135ml-chernyi-355374/" TargetMode="External"/><Relationship Id="rId12" Type="http://schemas.openxmlformats.org/officeDocument/2006/relationships/hyperlink" Target="https://www.officemag.ru/catalog/goods/362227/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komus.ru/katalog/tekhnika/kartridzhi-i-tonery/kartridzhi-dlya-strujnykh-printerov-kopirov-i-mfu/kartridzhi-i-chernilnitsy-originalnye/chernila-canon-gi-490y-0666c001-zheltye-originalnye/p/555997/?from=cart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officemag.ru/catalog/goods/360338/?source=yandex.ru&amp;utm_campaign=chbr_k:5712004869:706979230&amp;utm_content=17588012230&amp;utm_medium=cpc&amp;utm_source=yandex.direct&amp;utm_term=&amp;yclid=11314018651135541247" TargetMode="External"/><Relationship Id="rId6" Type="http://schemas.openxmlformats.org/officeDocument/2006/relationships/hyperlink" Target="https://www.citilink.ru/product/chernila-canon-gi-490m-0665c001-dlya-canon-70ml-purpurnyi-355376/" TargetMode="External"/><Relationship Id="rId11" Type="http://schemas.openxmlformats.org/officeDocument/2006/relationships/hyperlink" Target="https://www.officemag.ru/catalog/goods/362229/" TargetMode="External"/><Relationship Id="rId5" Type="http://schemas.openxmlformats.org/officeDocument/2006/relationships/hyperlink" Target="https://www.komus.ru/katalog/tekhnika/kartridzhi-i-tonery/kartridzhi-dlya-strujnykh-printerov-kopirov-i-mfu/kartridzhi-i-chernilnitsy-originalnye/chernila-canon-gi-490m-0665c001-purpurnye-originalnye/p/555996/?from=cart" TargetMode="External"/><Relationship Id="rId15" Type="http://schemas.openxmlformats.org/officeDocument/2006/relationships/hyperlink" Target="https://www.dns-shop.ru/product/7523cb0e612fd582/karta-pamati-kingston-sdxc-64-gb-sdg464gb/" TargetMode="External"/><Relationship Id="rId10" Type="http://schemas.openxmlformats.org/officeDocument/2006/relationships/hyperlink" Target="https://www.officemag.ru/catalog/goods/362230/" TargetMode="External"/><Relationship Id="rId4" Type="http://schemas.openxmlformats.org/officeDocument/2006/relationships/hyperlink" Target="https://www.komus.ru/katalog/tekhnika/kartridzhi-i-tonery/kartridzhi-dlya-strujnykh-printerov-kopirov-i-mfu/kartridzhi-i-chernilnitsy-originalnye/chernila-canon-gi-490bk-0663c001-chernye-originalnye/p/555994/?from=cart" TargetMode="External"/><Relationship Id="rId9" Type="http://schemas.openxmlformats.org/officeDocument/2006/relationships/hyperlink" Target="https://www.citilink.ru/product/chernila-canon-gi-490c-0664c001-dlya-canon-70ml-goluboi-355375/" TargetMode="External"/><Relationship Id="rId14" Type="http://schemas.openxmlformats.org/officeDocument/2006/relationships/hyperlink" Target="https://www.onlinetrade.ru/catalogue/karty_pamyati-c33/kingston/karta_pamyati_64gb_kingston_canvas_go_plus_gen4_sdxc_uhs_i_u3_v30_200_mb_s_new_sdg4_64gb-475584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31"/>
  <sheetViews>
    <sheetView tabSelected="1" topLeftCell="A19" zoomScale="70" zoomScaleNormal="70" zoomScaleSheetLayoutView="70" workbookViewId="0">
      <selection activeCell="N20" sqref="N20"/>
    </sheetView>
  </sheetViews>
  <sheetFormatPr defaultColWidth="9.109375" defaultRowHeight="15.6"/>
  <cols>
    <col min="1" max="1" width="7.109375" style="3" customWidth="1"/>
    <col min="2" max="2" width="37.6640625" style="10" customWidth="1"/>
    <col min="3" max="3" width="17.6640625" style="3" customWidth="1"/>
    <col min="4" max="4" width="12.6640625" style="3" customWidth="1"/>
    <col min="5" max="7" width="22.6640625" style="3" customWidth="1"/>
    <col min="8" max="8" width="14.44140625" style="3" customWidth="1"/>
    <col min="9" max="9" width="17.6640625" style="3" customWidth="1"/>
    <col min="10" max="10" width="15.33203125" style="3" customWidth="1"/>
    <col min="11" max="11" width="18.5546875" style="3" customWidth="1"/>
    <col min="12" max="12" width="16.88671875" style="3" customWidth="1"/>
    <col min="13" max="13" width="22.21875" style="3" customWidth="1"/>
    <col min="14" max="16384" width="9.109375" style="3"/>
  </cols>
  <sheetData>
    <row r="1" spans="1:17" ht="43.5" customHeight="1">
      <c r="I1" s="41"/>
      <c r="J1" s="41"/>
      <c r="K1" s="41"/>
      <c r="L1" s="41"/>
      <c r="M1" s="41"/>
    </row>
    <row r="2" spans="1:17" ht="27" customHeight="1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44" t="s">
        <v>14</v>
      </c>
      <c r="B5" s="44"/>
      <c r="C5" s="44"/>
      <c r="D5" s="44"/>
      <c r="E5" s="44"/>
      <c r="F5" s="45" t="s">
        <v>5</v>
      </c>
      <c r="G5" s="45"/>
      <c r="H5" s="45"/>
      <c r="I5" s="45"/>
      <c r="J5" s="45"/>
      <c r="K5" s="45"/>
      <c r="L5" s="45"/>
      <c r="M5" s="45"/>
    </row>
    <row r="6" spans="1:17" ht="36.75" customHeight="1">
      <c r="A6" s="44" t="s">
        <v>8</v>
      </c>
      <c r="B6" s="44"/>
      <c r="C6" s="44"/>
      <c r="D6" s="44"/>
      <c r="E6" s="44"/>
      <c r="F6" s="45" t="s">
        <v>13</v>
      </c>
      <c r="G6" s="45"/>
      <c r="H6" s="45"/>
      <c r="I6" s="45"/>
      <c r="J6" s="45"/>
      <c r="K6" s="45"/>
      <c r="L6" s="45"/>
      <c r="M6" s="45"/>
    </row>
    <row r="8" spans="1:17" ht="36" customHeight="1">
      <c r="A8" s="39" t="s">
        <v>0</v>
      </c>
      <c r="B8" s="37" t="s">
        <v>3</v>
      </c>
      <c r="C8" s="37" t="s">
        <v>11</v>
      </c>
      <c r="D8" s="37" t="s">
        <v>12</v>
      </c>
      <c r="E8" s="37" t="s">
        <v>9</v>
      </c>
      <c r="F8" s="37"/>
      <c r="G8" s="37"/>
      <c r="H8" s="37"/>
      <c r="I8" s="37" t="s">
        <v>4</v>
      </c>
      <c r="J8" s="42" t="s">
        <v>2</v>
      </c>
      <c r="K8" s="42"/>
      <c r="L8" s="42"/>
      <c r="M8" s="38" t="s">
        <v>15</v>
      </c>
      <c r="Q8" s="4"/>
    </row>
    <row r="9" spans="1:17" ht="124.5" customHeight="1">
      <c r="A9" s="39"/>
      <c r="B9" s="37"/>
      <c r="C9" s="37"/>
      <c r="D9" s="37"/>
      <c r="E9" s="22" t="s">
        <v>16</v>
      </c>
      <c r="F9" s="22" t="s">
        <v>17</v>
      </c>
      <c r="G9" s="22" t="s">
        <v>18</v>
      </c>
      <c r="H9" s="21"/>
      <c r="I9" s="37"/>
      <c r="J9" s="13" t="s">
        <v>10</v>
      </c>
      <c r="K9" s="14" t="s">
        <v>1</v>
      </c>
      <c r="L9" s="14" t="s">
        <v>7</v>
      </c>
      <c r="M9" s="38"/>
    </row>
    <row r="10" spans="1:17" ht="247.8" customHeight="1">
      <c r="A10" s="24"/>
      <c r="B10" s="25"/>
      <c r="C10" s="25"/>
      <c r="D10" s="25"/>
      <c r="E10" s="31" t="s">
        <v>22</v>
      </c>
      <c r="F10" s="31" t="s">
        <v>23</v>
      </c>
      <c r="G10" s="31" t="s">
        <v>24</v>
      </c>
      <c r="H10" s="24"/>
      <c r="I10" s="25"/>
      <c r="J10" s="13"/>
      <c r="K10" s="14"/>
      <c r="L10" s="14"/>
      <c r="M10" s="27"/>
    </row>
    <row r="11" spans="1:17" ht="72.599999999999994" customHeight="1">
      <c r="A11" s="46">
        <v>1</v>
      </c>
      <c r="B11" s="47" t="s">
        <v>44</v>
      </c>
      <c r="C11" s="48" t="s">
        <v>19</v>
      </c>
      <c r="D11" s="49" t="s">
        <v>21</v>
      </c>
      <c r="E11" s="50">
        <v>825</v>
      </c>
      <c r="F11" s="51">
        <v>801.65</v>
      </c>
      <c r="G11" s="51">
        <v>890</v>
      </c>
      <c r="H11" s="50">
        <f>SUM(E11:G11)</f>
        <v>2516.65</v>
      </c>
      <c r="I11" s="48">
        <v>3</v>
      </c>
      <c r="J11" s="50">
        <f t="shared" ref="J11:J17" si="0">AVERAGE(E11:G11)</f>
        <v>838.88</v>
      </c>
      <c r="K11" s="50">
        <f t="shared" ref="K11:K17" si="1">STDEV(E11:G11)</f>
        <v>45.78</v>
      </c>
      <c r="L11" s="52">
        <f t="shared" ref="L11:L17" si="2">K11/J11</f>
        <v>5.4600000000000003E-2</v>
      </c>
      <c r="M11" s="50">
        <f>D11*J11</f>
        <v>838.88</v>
      </c>
    </row>
    <row r="12" spans="1:17" ht="212.4" customHeight="1">
      <c r="A12" s="29"/>
      <c r="B12" s="28"/>
      <c r="C12" s="15"/>
      <c r="D12" s="20"/>
      <c r="E12" s="34" t="s">
        <v>26</v>
      </c>
      <c r="F12" s="35" t="s">
        <v>35</v>
      </c>
      <c r="G12" s="35" t="s">
        <v>37</v>
      </c>
      <c r="H12" s="30"/>
      <c r="I12" s="15"/>
      <c r="J12" s="18"/>
      <c r="K12" s="18"/>
      <c r="L12" s="19"/>
      <c r="M12" s="16"/>
    </row>
    <row r="13" spans="1:17" ht="36.75" customHeight="1">
      <c r="A13" s="46">
        <v>2</v>
      </c>
      <c r="B13" s="47" t="s">
        <v>25</v>
      </c>
      <c r="C13" s="48" t="s">
        <v>19</v>
      </c>
      <c r="D13" s="49" t="s">
        <v>20</v>
      </c>
      <c r="E13" s="50">
        <v>1000</v>
      </c>
      <c r="F13" s="51">
        <v>1000</v>
      </c>
      <c r="G13" s="51">
        <v>1303.2</v>
      </c>
      <c r="H13" s="50">
        <f t="shared" ref="H13:H17" si="3">SUM(E13:G13)</f>
        <v>3303.2</v>
      </c>
      <c r="I13" s="48">
        <v>3</v>
      </c>
      <c r="J13" s="50">
        <f t="shared" si="0"/>
        <v>1101.07</v>
      </c>
      <c r="K13" s="50">
        <f t="shared" si="1"/>
        <v>175.05</v>
      </c>
      <c r="L13" s="52">
        <f t="shared" si="2"/>
        <v>0.159</v>
      </c>
      <c r="M13" s="50">
        <f t="shared" ref="M13:M17" si="4">D13*J13</f>
        <v>2202.14</v>
      </c>
    </row>
    <row r="14" spans="1:17" ht="94.8" customHeight="1">
      <c r="A14" s="29"/>
      <c r="B14" s="28"/>
      <c r="C14" s="15"/>
      <c r="D14" s="20"/>
      <c r="E14" s="34" t="s">
        <v>28</v>
      </c>
      <c r="F14" s="35" t="s">
        <v>36</v>
      </c>
      <c r="G14" s="35" t="s">
        <v>38</v>
      </c>
      <c r="H14" s="30"/>
      <c r="I14" s="15"/>
      <c r="J14" s="18"/>
      <c r="K14" s="18"/>
      <c r="L14" s="19"/>
      <c r="M14" s="16"/>
    </row>
    <row r="15" spans="1:17" ht="36.75" customHeight="1">
      <c r="A15" s="46">
        <v>3</v>
      </c>
      <c r="B15" s="47" t="s">
        <v>27</v>
      </c>
      <c r="C15" s="48" t="s">
        <v>19</v>
      </c>
      <c r="D15" s="49" t="s">
        <v>20</v>
      </c>
      <c r="E15" s="50">
        <v>999</v>
      </c>
      <c r="F15" s="51">
        <v>1000</v>
      </c>
      <c r="G15" s="51">
        <v>1303.2</v>
      </c>
      <c r="H15" s="50">
        <f t="shared" si="3"/>
        <v>3302.2</v>
      </c>
      <c r="I15" s="48">
        <v>3</v>
      </c>
      <c r="J15" s="50">
        <f t="shared" si="0"/>
        <v>1100.73</v>
      </c>
      <c r="K15" s="50">
        <f t="shared" si="1"/>
        <v>175.34</v>
      </c>
      <c r="L15" s="52">
        <f t="shared" si="2"/>
        <v>0.1593</v>
      </c>
      <c r="M15" s="50">
        <f t="shared" si="4"/>
        <v>2201.46</v>
      </c>
    </row>
    <row r="16" spans="1:17" ht="97.8" customHeight="1">
      <c r="A16" s="24"/>
      <c r="B16" s="28"/>
      <c r="C16" s="15"/>
      <c r="D16" s="20"/>
      <c r="E16" s="34" t="s">
        <v>30</v>
      </c>
      <c r="F16" s="35" t="s">
        <v>34</v>
      </c>
      <c r="G16" s="35" t="s">
        <v>39</v>
      </c>
      <c r="H16" s="26"/>
      <c r="I16" s="15"/>
      <c r="J16" s="18"/>
      <c r="K16" s="18"/>
      <c r="L16" s="19"/>
      <c r="M16" s="16"/>
    </row>
    <row r="17" spans="1:14" ht="36.75" customHeight="1">
      <c r="A17" s="46">
        <v>4</v>
      </c>
      <c r="B17" s="47" t="s">
        <v>29</v>
      </c>
      <c r="C17" s="48" t="s">
        <v>19</v>
      </c>
      <c r="D17" s="49" t="s">
        <v>20</v>
      </c>
      <c r="E17" s="50">
        <v>1399</v>
      </c>
      <c r="F17" s="51">
        <v>1150</v>
      </c>
      <c r="G17" s="51">
        <v>1271.95</v>
      </c>
      <c r="H17" s="50">
        <f t="shared" si="3"/>
        <v>3820.95</v>
      </c>
      <c r="I17" s="48">
        <v>3</v>
      </c>
      <c r="J17" s="50">
        <f t="shared" si="0"/>
        <v>1273.6500000000001</v>
      </c>
      <c r="K17" s="50">
        <f t="shared" si="1"/>
        <v>124.51</v>
      </c>
      <c r="L17" s="52">
        <f t="shared" si="2"/>
        <v>9.7799999999999998E-2</v>
      </c>
      <c r="M17" s="50">
        <f t="shared" si="4"/>
        <v>2547.3000000000002</v>
      </c>
    </row>
    <row r="18" spans="1:14" ht="96" customHeight="1">
      <c r="A18" s="29"/>
      <c r="B18" s="28"/>
      <c r="C18" s="15"/>
      <c r="D18" s="20"/>
      <c r="E18" s="34" t="s">
        <v>32</v>
      </c>
      <c r="F18" s="35" t="s">
        <v>33</v>
      </c>
      <c r="G18" s="35" t="s">
        <v>40</v>
      </c>
      <c r="H18" s="53"/>
      <c r="I18" s="54"/>
      <c r="J18" s="53"/>
      <c r="K18" s="53"/>
      <c r="L18" s="55"/>
      <c r="M18" s="53"/>
    </row>
    <row r="19" spans="1:14" ht="36.75" customHeight="1">
      <c r="A19" s="46">
        <v>5</v>
      </c>
      <c r="B19" s="47" t="s">
        <v>31</v>
      </c>
      <c r="C19" s="48" t="s">
        <v>19</v>
      </c>
      <c r="D19" s="49" t="s">
        <v>20</v>
      </c>
      <c r="E19" s="50">
        <v>799</v>
      </c>
      <c r="F19" s="51">
        <v>880</v>
      </c>
      <c r="G19" s="51">
        <v>1276.3399999999999</v>
      </c>
      <c r="H19" s="50">
        <f t="shared" ref="H19:H21" si="5">SUM(E19:G19)</f>
        <v>2955.34</v>
      </c>
      <c r="I19" s="48">
        <v>3</v>
      </c>
      <c r="J19" s="50">
        <f t="shared" ref="J19:J21" si="6">AVERAGE(E19:G19)</f>
        <v>985.11</v>
      </c>
      <c r="K19" s="50">
        <f t="shared" ref="K19:K21" si="7">STDEV(E19:G19)</f>
        <v>255.44</v>
      </c>
      <c r="L19" s="52">
        <f t="shared" ref="L19:L21" si="8">K19/J19</f>
        <v>0.25929999999999997</v>
      </c>
      <c r="M19" s="50">
        <f t="shared" ref="M19:M21" si="9">D19*J19</f>
        <v>1970.22</v>
      </c>
    </row>
    <row r="20" spans="1:14" ht="212.4" customHeight="1">
      <c r="A20" s="32"/>
      <c r="B20" s="28"/>
      <c r="C20" s="15"/>
      <c r="D20" s="20"/>
      <c r="E20" s="34" t="s">
        <v>42</v>
      </c>
      <c r="F20" s="35" t="s">
        <v>43</v>
      </c>
      <c r="G20" s="35" t="s">
        <v>45</v>
      </c>
      <c r="H20" s="53"/>
      <c r="I20" s="54"/>
      <c r="J20" s="53"/>
      <c r="K20" s="53"/>
      <c r="L20" s="55"/>
      <c r="M20" s="53"/>
    </row>
    <row r="21" spans="1:14" ht="45" customHeight="1">
      <c r="A21" s="46">
        <v>6</v>
      </c>
      <c r="B21" s="47" t="s">
        <v>48</v>
      </c>
      <c r="C21" s="48" t="s">
        <v>19</v>
      </c>
      <c r="D21" s="49" t="s">
        <v>41</v>
      </c>
      <c r="E21" s="50">
        <v>2992</v>
      </c>
      <c r="F21" s="51">
        <v>2990</v>
      </c>
      <c r="G21" s="51">
        <v>2399</v>
      </c>
      <c r="H21" s="50">
        <f t="shared" si="5"/>
        <v>8381</v>
      </c>
      <c r="I21" s="48">
        <v>3</v>
      </c>
      <c r="J21" s="50">
        <f t="shared" si="6"/>
        <v>2793.67</v>
      </c>
      <c r="K21" s="50">
        <f t="shared" si="7"/>
        <v>341.79</v>
      </c>
      <c r="L21" s="52">
        <f t="shared" si="8"/>
        <v>0.12230000000000001</v>
      </c>
      <c r="M21" s="50">
        <f t="shared" si="9"/>
        <v>8381.01</v>
      </c>
    </row>
    <row r="22" spans="1:14" ht="36.75" customHeight="1">
      <c r="A22" s="32"/>
      <c r="B22" s="28"/>
      <c r="C22" s="15"/>
      <c r="D22" s="20"/>
      <c r="E22" s="18"/>
      <c r="F22" s="17"/>
      <c r="G22" s="17"/>
      <c r="H22" s="53"/>
      <c r="I22" s="54"/>
      <c r="J22" s="53"/>
      <c r="K22" s="53"/>
      <c r="L22" s="55"/>
      <c r="M22" s="53"/>
    </row>
    <row r="23" spans="1:14" ht="28.5" customHeight="1">
      <c r="A23" s="39" t="s">
        <v>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23">
        <f>M11+M13+M15+M17+M19+M21</f>
        <v>18141.009999999998</v>
      </c>
    </row>
    <row r="24" spans="1:14">
      <c r="A24" s="4"/>
      <c r="D24" s="4"/>
      <c r="E24" s="4"/>
      <c r="F24" s="4"/>
      <c r="G24" s="4"/>
      <c r="H24" s="4"/>
      <c r="I24" s="4"/>
      <c r="J24" s="5"/>
      <c r="K24" s="4"/>
      <c r="L24" s="4"/>
      <c r="M24" s="12"/>
    </row>
    <row r="25" spans="1:14" ht="21.6" customHeight="1">
      <c r="A25" s="4"/>
      <c r="B25" s="40"/>
      <c r="C25" s="40"/>
      <c r="D25" s="40"/>
      <c r="E25" s="40"/>
      <c r="F25" s="4"/>
      <c r="G25" s="4"/>
      <c r="H25" s="4"/>
      <c r="I25" s="4"/>
      <c r="J25" s="5"/>
      <c r="K25" s="4"/>
      <c r="L25" s="4"/>
      <c r="M25" s="12"/>
    </row>
    <row r="26" spans="1:14">
      <c r="A26" s="4"/>
      <c r="D26" s="4"/>
      <c r="E26" s="4"/>
      <c r="F26" s="4"/>
      <c r="G26" s="4"/>
      <c r="H26" s="4"/>
      <c r="I26" s="4"/>
      <c r="J26" s="5"/>
      <c r="K26" s="4"/>
      <c r="L26" s="4"/>
      <c r="M26" s="12"/>
    </row>
    <row r="27" spans="1:14">
      <c r="B27" s="33" t="s">
        <v>46</v>
      </c>
      <c r="E27" s="6"/>
      <c r="K27" s="36"/>
      <c r="L27" s="36"/>
      <c r="M27" s="36"/>
      <c r="N27" s="6"/>
    </row>
    <row r="28" spans="1:14">
      <c r="E28" s="6"/>
      <c r="F28" s="6"/>
      <c r="G28" s="6"/>
      <c r="L28" s="7"/>
      <c r="M28" s="2"/>
    </row>
    <row r="29" spans="1:14">
      <c r="J29" s="8"/>
      <c r="L29" s="9"/>
      <c r="M29" s="9"/>
    </row>
    <row r="30" spans="1:14">
      <c r="J30" s="8"/>
    </row>
    <row r="31" spans="1:14">
      <c r="J31" s="8"/>
      <c r="M31" s="6"/>
    </row>
  </sheetData>
  <mergeCells count="17"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  <mergeCell ref="K27:M27"/>
    <mergeCell ref="C8:C9"/>
    <mergeCell ref="D8:D9"/>
    <mergeCell ref="M8:M9"/>
    <mergeCell ref="A23:L23"/>
    <mergeCell ref="B25:E25"/>
  </mergeCells>
  <hyperlinks>
    <hyperlink ref="E10"/>
    <hyperlink ref="F10" r:id="rId1"/>
    <hyperlink ref="G10"/>
    <hyperlink ref="E12" r:id="rId2"/>
    <hyperlink ref="E14" r:id="rId3"/>
    <hyperlink ref="E16" r:id="rId4"/>
    <hyperlink ref="E18" r:id="rId5"/>
    <hyperlink ref="F18" r:id="rId6"/>
    <hyperlink ref="F16" r:id="rId7"/>
    <hyperlink ref="F12" r:id="rId8"/>
    <hyperlink ref="F14" r:id="rId9"/>
    <hyperlink ref="G12" r:id="rId10"/>
    <hyperlink ref="G14" r:id="rId11"/>
    <hyperlink ref="G16" r:id="rId12"/>
    <hyperlink ref="G18" r:id="rId13"/>
    <hyperlink ref="E20" r:id="rId14"/>
    <hyperlink ref="G20" r:id="rId15"/>
  </hyperlinks>
  <pageMargins left="0.31496062992125984" right="0.15748031496062992" top="0.23622047244094491" bottom="0.23622047244094491" header="0.19685039370078741" footer="0"/>
  <pageSetup paperSize="9" scale="57" fitToHeight="3" orientation="landscape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smto</cp:lastModifiedBy>
  <cp:lastPrinted>2026-08-10T09:27:27Z</cp:lastPrinted>
  <dcterms:created xsi:type="dcterms:W3CDTF">2011-08-15T06:57:36Z</dcterms:created>
  <dcterms:modified xsi:type="dcterms:W3CDTF">2026-08-14T08:12:05Z</dcterms:modified>
</cp:coreProperties>
</file>