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 tabRatio="375"/>
  </bookViews>
  <sheets>
    <sheet name="обосн" sheetId="8" r:id="rId1"/>
  </sheets>
  <definedNames>
    <definedName name="_xlnm.Print_Area" localSheetId="0">обосн!$A$2:$O$14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8" l="1"/>
  <c r="O13" i="8" l="1"/>
  <c r="O11" i="8"/>
  <c r="O10" i="8"/>
  <c r="N13" i="8"/>
  <c r="N11" i="8"/>
  <c r="N10" i="8"/>
  <c r="M13" i="8"/>
  <c r="M11" i="8"/>
  <c r="M10" i="8"/>
  <c r="L13" i="8"/>
  <c r="L11" i="8"/>
  <c r="L10" i="8"/>
  <c r="K13" i="8"/>
  <c r="K10" i="8"/>
  <c r="K11" i="8"/>
  <c r="J10" i="8"/>
  <c r="J13" i="8"/>
  <c r="J11" i="8"/>
  <c r="I13" i="8"/>
  <c r="I11" i="8"/>
  <c r="I10" i="8"/>
  <c r="L12" i="8" l="1"/>
  <c r="M12" i="8" s="1"/>
  <c r="N12" i="8" s="1"/>
  <c r="O12" i="8" s="1"/>
  <c r="L14" i="8"/>
  <c r="M14" i="8" s="1"/>
  <c r="N14" i="8" s="1"/>
  <c r="O14" i="8" s="1"/>
  <c r="J12" i="8"/>
  <c r="J14" i="8"/>
  <c r="I12" i="8"/>
  <c r="I14" i="8"/>
  <c r="K14" i="8" l="1"/>
  <c r="K12" i="8"/>
  <c r="I9" i="8"/>
  <c r="J9" i="8"/>
  <c r="L9" i="8"/>
  <c r="M9" i="8" s="1"/>
  <c r="N9" i="8" s="1"/>
  <c r="O9" i="8" s="1"/>
  <c r="O15" i="8" s="1"/>
  <c r="K9" i="8" l="1"/>
</calcChain>
</file>

<file path=xl/sharedStrings.xml><?xml version="1.0" encoding="utf-8"?>
<sst xmlns="http://schemas.openxmlformats.org/spreadsheetml/2006/main" count="44" uniqueCount="39">
  <si>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</si>
  <si>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</si>
  <si>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</si>
  <si>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</si>
  <si>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</si>
  <si>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</si>
  <si>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</si>
  <si>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</si>
  <si>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</si>
  <si>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</si>
  <si>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</si>
  <si>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</si>
  <si>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</si>
  <si>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</si>
  <si>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</si>
  <si>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</si>
  <si>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</si>
  <si>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</si>
  <si>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</si>
  <si>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</si>
  <si>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Наименование объекта закупки</t>
  </si>
  <si>
    <t>Метод сопоставимых рыночных цен (анализ рынка)В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контракта, заключаемого с единственным поставщиком (подрядчиком, исполнителем)</t>
  </si>
  <si>
    <t xml:space="preserve">Ценовое предложение №1 </t>
  </si>
  <si>
    <t xml:space="preserve">Ценовое предложение №2 </t>
  </si>
  <si>
    <t xml:space="preserve">Ценовое предложение №3 </t>
  </si>
  <si>
    <t>шт.</t>
  </si>
  <si>
    <t>Дата подготовки обоснования НМЦК  10.04.2026</t>
  </si>
  <si>
    <t>Технический осмотр М1</t>
  </si>
  <si>
    <t>Технический осмотр М2</t>
  </si>
  <si>
    <t>Технический осмотр М3</t>
  </si>
  <si>
    <t>Технический осмотр N1</t>
  </si>
  <si>
    <t>Технический осмотр N2</t>
  </si>
  <si>
    <t>Технический осмотр N3</t>
  </si>
  <si>
    <t>Расчетная сумма:</t>
  </si>
  <si>
    <t xml:space="preserve">руб., </t>
  </si>
  <si>
    <t>Заказчик не указывает сведения о потенциальных поставщиках, сделавших коммерческое предложение во избежание нарушения Статьи 11 Федерального закона от 26.07.2006. № 135-ФЗ (ред. от 01.03.2011) «О защите конкуренции» и сговора участников размещения заказа. Коммерческие предложения хранятся у Заказчика.</t>
  </si>
  <si>
    <r>
      <t xml:space="preserve">т.к. НМЦК не может превышать объем выделенных ЛБО, </t>
    </r>
    <r>
      <rPr>
        <b/>
        <sz val="12"/>
        <rFont val="Times New Roman"/>
        <family val="1"/>
        <charset val="204"/>
      </rPr>
      <t>то НМЦК по закупке  составит 18700 рублей 00 коп.</t>
    </r>
  </si>
  <si>
    <t>Заместитель начальника                                                                                                                      Загородников А.В.</t>
  </si>
  <si>
    <t xml:space="preserve">Обоснование начальной (максимальной) цены контракта (договора) на оказание услуг на проведение технического осмотра транспортных средств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</si>
</sst>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10" fillId="0" borderId="0" xfId="0" applyFont="1"/>
    <xf numFmtId="0" fontId="12" fillId="4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 wrapText="1" justifyLastLine="1"/>
    </xf>
    <xf numFmtId="2" fontId="13" fillId="5" borderId="1" xfId="0" applyNumberFormat="1" applyFont="1" applyFill="1" applyBorder="1" applyAlignment="1">
      <alignment horizontal="center" vertical="center" wrapText="1" justifyLastLine="1"/>
    </xf>
    <xf numFmtId="2" fontId="13" fillId="5" borderId="1" xfId="0" applyNumberFormat="1" applyFont="1" applyFill="1" applyBorder="1" applyAlignment="1">
      <alignment horizontal="center" vertical="center" justifyLastLine="1"/>
    </xf>
    <xf numFmtId="10" fontId="13" fillId="5" borderId="1" xfId="0" applyNumberFormat="1" applyFont="1" applyFill="1" applyBorder="1" applyAlignment="1">
      <alignment horizontal="center" vertical="center" justifyLastLine="1"/>
    </xf>
    <xf numFmtId="4" fontId="13" fillId="5" borderId="1" xfId="0" applyNumberFormat="1" applyFont="1" applyFill="1" applyBorder="1" applyAlignment="1">
      <alignment horizontal="center" vertical="center" wrapText="1" justifyLastLine="1"/>
    </xf>
    <xf numFmtId="2" fontId="9" fillId="0" borderId="0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0" borderId="0" xfId="0" applyFont="1" applyAlignment="1"/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1" fillId="0" borderId="0" xfId="0" applyFont="1" applyBorder="1" applyAlignment="1">
      <alignment horizontal="right"/>
    </xf>
    <xf numFmtId="4" fontId="15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topLeftCell="A2" zoomScale="80" zoomScaleNormal="80" workbookViewId="0">
      <selection activeCell="S8" sqref="S8"/>
    </sheetView>
  </sheetViews>
  <sheetFormatPr defaultRowHeight="12.75" x14ac:dyDescent="0.2"/>
  <cols>
    <col min="1" max="1" width="4.7109375" style="1" customWidth="1"/>
    <col min="2" max="2" width="38.42578125" style="1" customWidth="1"/>
    <col min="3" max="3" width="5.85546875" style="1" customWidth="1"/>
    <col min="4" max="4" width="6.85546875" style="1" customWidth="1"/>
    <col min="5" max="5" width="15.85546875" style="1" customWidth="1"/>
    <col min="6" max="6" width="11.28515625" style="1" customWidth="1"/>
    <col min="7" max="7" width="12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45.2851562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5" ht="15.75" hidden="1" x14ac:dyDescent="0.25">
      <c r="J1" s="2" t="s">
        <v>1</v>
      </c>
    </row>
    <row r="2" spans="1:15" ht="51.75" customHeight="1" x14ac:dyDescent="0.25">
      <c r="J2" s="2"/>
      <c r="M2" s="25"/>
      <c r="N2" s="26"/>
      <c r="O2" s="26"/>
    </row>
    <row r="3" spans="1:15" ht="32.25" customHeight="1" x14ac:dyDescent="0.2">
      <c r="A3" s="31" t="s">
        <v>38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48" customHeight="1" x14ac:dyDescent="0.2">
      <c r="A5" s="39" t="s">
        <v>17</v>
      </c>
      <c r="B5" s="28"/>
      <c r="C5" s="22" t="s">
        <v>21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ht="32.25" customHeight="1" x14ac:dyDescent="0.2">
      <c r="A6" s="39" t="s">
        <v>18</v>
      </c>
      <c r="B6" s="2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</row>
    <row r="7" spans="1:15" x14ac:dyDescent="0.2">
      <c r="A7" s="32" t="s">
        <v>2</v>
      </c>
      <c r="B7" s="32" t="s">
        <v>20</v>
      </c>
      <c r="C7" s="34" t="s">
        <v>3</v>
      </c>
      <c r="D7" s="36" t="s">
        <v>0</v>
      </c>
      <c r="E7" s="38" t="s">
        <v>4</v>
      </c>
      <c r="F7" s="38"/>
      <c r="G7" s="38"/>
      <c r="H7" s="38"/>
      <c r="I7" s="29" t="s">
        <v>5</v>
      </c>
      <c r="J7" s="29"/>
      <c r="K7" s="29"/>
      <c r="L7" s="30" t="s">
        <v>6</v>
      </c>
      <c r="M7" s="30"/>
      <c r="N7" s="30"/>
      <c r="O7" s="30"/>
    </row>
    <row r="8" spans="1:15" ht="204.75" thickBot="1" x14ac:dyDescent="0.25">
      <c r="A8" s="33"/>
      <c r="B8" s="33"/>
      <c r="C8" s="35"/>
      <c r="D8" s="37"/>
      <c r="E8" s="7" t="s">
        <v>22</v>
      </c>
      <c r="F8" s="7" t="s">
        <v>23</v>
      </c>
      <c r="G8" s="7" t="s">
        <v>24</v>
      </c>
      <c r="H8" s="5" t="s">
        <v>7</v>
      </c>
      <c r="I8" s="3" t="s">
        <v>8</v>
      </c>
      <c r="J8" s="4" t="s">
        <v>9</v>
      </c>
      <c r="K8" s="4" t="s">
        <v>10</v>
      </c>
      <c r="L8" s="4" t="s">
        <v>11</v>
      </c>
      <c r="M8" s="5" t="s">
        <v>12</v>
      </c>
      <c r="N8" s="5" t="s">
        <v>13</v>
      </c>
      <c r="O8" s="5" t="s">
        <v>14</v>
      </c>
    </row>
    <row r="9" spans="1:15" s="8" customFormat="1" ht="72" customHeight="1" thickBot="1" x14ac:dyDescent="0.25">
      <c r="A9" s="9">
        <v>1</v>
      </c>
      <c r="B9" s="17" t="s">
        <v>27</v>
      </c>
      <c r="C9" s="19" t="s">
        <v>25</v>
      </c>
      <c r="D9" s="19">
        <v>1</v>
      </c>
      <c r="E9" s="19">
        <v>2000</v>
      </c>
      <c r="F9" s="10">
        <v>1200</v>
      </c>
      <c r="G9" s="10">
        <v>1201</v>
      </c>
      <c r="H9" s="11">
        <v>3</v>
      </c>
      <c r="I9" s="12">
        <f>AVERAGE(E9:G9)</f>
        <v>1467</v>
      </c>
      <c r="J9" s="13">
        <f t="shared" ref="J9:J14" si="0">STDEV(E9:G9)</f>
        <v>461.59181101921644</v>
      </c>
      <c r="K9" s="14">
        <f>J9/I9</f>
        <v>0.31465017792720956</v>
      </c>
      <c r="L9" s="12">
        <f t="shared" ref="L9:L14" si="1">((D9/H9)*(SUM(E9:G9)))</f>
        <v>1467</v>
      </c>
      <c r="M9" s="12">
        <f t="shared" ref="M9:M14" si="2">L9/D9</f>
        <v>1467</v>
      </c>
      <c r="N9" s="15">
        <f t="shared" ref="N9:N14" si="3">ROUND(M9,2)</f>
        <v>1467</v>
      </c>
      <c r="O9" s="15">
        <f>N9*D9</f>
        <v>1467</v>
      </c>
    </row>
    <row r="10" spans="1:15" s="8" customFormat="1" ht="72" customHeight="1" thickBot="1" x14ac:dyDescent="0.25">
      <c r="A10" s="9">
        <v>2</v>
      </c>
      <c r="B10" s="18" t="s">
        <v>28</v>
      </c>
      <c r="C10" s="19" t="s">
        <v>25</v>
      </c>
      <c r="D10" s="20">
        <v>2</v>
      </c>
      <c r="E10" s="20">
        <v>2750</v>
      </c>
      <c r="F10" s="10">
        <v>2050</v>
      </c>
      <c r="G10" s="10">
        <v>2056</v>
      </c>
      <c r="H10" s="11">
        <v>3</v>
      </c>
      <c r="I10" s="12">
        <f>AVERAGE(E10:G10)</f>
        <v>2285.3333333333335</v>
      </c>
      <c r="J10" s="13">
        <f>STDEV(E10:G10)</f>
        <v>402.42432000729406</v>
      </c>
      <c r="K10" s="14">
        <f>J10/I10</f>
        <v>0.17608998833458023</v>
      </c>
      <c r="L10" s="12">
        <f>((D10/H10)*(SUM(E10:G10)))</f>
        <v>4570.6666666666661</v>
      </c>
      <c r="M10" s="12">
        <f>L10/D10</f>
        <v>2285.333333333333</v>
      </c>
      <c r="N10" s="15">
        <f>ROUND(M10,2)</f>
        <v>2285.33</v>
      </c>
      <c r="O10" s="15">
        <f>N10*D10</f>
        <v>4570.66</v>
      </c>
    </row>
    <row r="11" spans="1:15" s="8" customFormat="1" ht="72" customHeight="1" thickBot="1" x14ac:dyDescent="0.25">
      <c r="A11" s="9">
        <v>3</v>
      </c>
      <c r="B11" s="18" t="s">
        <v>29</v>
      </c>
      <c r="C11" s="19" t="s">
        <v>25</v>
      </c>
      <c r="D11" s="20">
        <v>2</v>
      </c>
      <c r="E11" s="20">
        <v>2950</v>
      </c>
      <c r="F11" s="10">
        <v>2400</v>
      </c>
      <c r="G11" s="10">
        <v>2485</v>
      </c>
      <c r="H11" s="11">
        <v>3</v>
      </c>
      <c r="I11" s="12">
        <f>AVERAGE(E11:G11)</f>
        <v>2611.6666666666665</v>
      </c>
      <c r="J11" s="13">
        <f>STDEV(E11:G11)</f>
        <v>296.0715003733614</v>
      </c>
      <c r="K11" s="14">
        <f>J11/I11</f>
        <v>0.11336496504404393</v>
      </c>
      <c r="L11" s="12">
        <f>((D11/H11)*(SUM(E11:G11)))</f>
        <v>5223.333333333333</v>
      </c>
      <c r="M11" s="12">
        <f>L11/D11</f>
        <v>2611.6666666666665</v>
      </c>
      <c r="N11" s="15">
        <f>ROUND(M11,2)</f>
        <v>2611.67</v>
      </c>
      <c r="O11" s="15">
        <f>N11*D11</f>
        <v>5223.34</v>
      </c>
    </row>
    <row r="12" spans="1:15" s="8" customFormat="1" ht="72" customHeight="1" thickBot="1" x14ac:dyDescent="0.25">
      <c r="A12" s="9">
        <v>4</v>
      </c>
      <c r="B12" s="18" t="s">
        <v>30</v>
      </c>
      <c r="C12" s="19" t="s">
        <v>25</v>
      </c>
      <c r="D12" s="20">
        <v>1</v>
      </c>
      <c r="E12" s="20">
        <v>2000</v>
      </c>
      <c r="F12" s="10">
        <v>1300</v>
      </c>
      <c r="G12" s="10">
        <v>1315</v>
      </c>
      <c r="H12" s="11">
        <v>3</v>
      </c>
      <c r="I12" s="12">
        <f t="shared" ref="I12:I14" si="4">AVERAGE(E12:G12)</f>
        <v>1538.3333333333333</v>
      </c>
      <c r="J12" s="13">
        <f t="shared" si="0"/>
        <v>399.88540025028857</v>
      </c>
      <c r="K12" s="14">
        <f t="shared" ref="K12:K14" si="5">J12/I12</f>
        <v>0.25994717242705651</v>
      </c>
      <c r="L12" s="12">
        <f t="shared" si="1"/>
        <v>1538.3333333333333</v>
      </c>
      <c r="M12" s="12">
        <f t="shared" si="2"/>
        <v>1538.3333333333333</v>
      </c>
      <c r="N12" s="15">
        <f t="shared" si="3"/>
        <v>1538.33</v>
      </c>
      <c r="O12" s="15">
        <f t="shared" ref="O12:O14" si="6">N12*D12</f>
        <v>1538.33</v>
      </c>
    </row>
    <row r="13" spans="1:15" s="8" customFormat="1" ht="72" customHeight="1" thickBot="1" x14ac:dyDescent="0.25">
      <c r="A13" s="9">
        <v>5</v>
      </c>
      <c r="B13" s="18" t="s">
        <v>31</v>
      </c>
      <c r="C13" s="19" t="s">
        <v>25</v>
      </c>
      <c r="D13" s="20">
        <v>2</v>
      </c>
      <c r="E13" s="20">
        <v>2850</v>
      </c>
      <c r="F13" s="10">
        <v>2300</v>
      </c>
      <c r="G13" s="10">
        <v>2397</v>
      </c>
      <c r="H13" s="11">
        <v>3</v>
      </c>
      <c r="I13" s="12">
        <f>AVERAGE(E13:G13)</f>
        <v>2515.6666666666665</v>
      </c>
      <c r="J13" s="13">
        <f>STDEV(E13:G13)</f>
        <v>293.57508976977823</v>
      </c>
      <c r="K13" s="14">
        <f>J13/I13</f>
        <v>0.11669872390477472</v>
      </c>
      <c r="L13" s="12">
        <f>((D13/H13)*(SUM(E13:G13)))</f>
        <v>5031.333333333333</v>
      </c>
      <c r="M13" s="12">
        <f>L13/D13</f>
        <v>2515.6666666666665</v>
      </c>
      <c r="N13" s="15">
        <f>ROUND(M13,2)</f>
        <v>2515.67</v>
      </c>
      <c r="O13" s="15">
        <f>N13*D13</f>
        <v>5031.34</v>
      </c>
    </row>
    <row r="14" spans="1:15" s="8" customFormat="1" ht="72" customHeight="1" thickBot="1" x14ac:dyDescent="0.25">
      <c r="A14" s="9">
        <v>6</v>
      </c>
      <c r="B14" s="17" t="s">
        <v>32</v>
      </c>
      <c r="C14" s="19" t="s">
        <v>25</v>
      </c>
      <c r="D14" s="20">
        <v>1</v>
      </c>
      <c r="E14" s="20">
        <v>3300</v>
      </c>
      <c r="F14" s="10">
        <v>2500</v>
      </c>
      <c r="G14" s="10">
        <v>2588</v>
      </c>
      <c r="H14" s="11">
        <v>3</v>
      </c>
      <c r="I14" s="12">
        <f t="shared" si="4"/>
        <v>2796</v>
      </c>
      <c r="J14" s="13">
        <f t="shared" si="0"/>
        <v>438.68895586736625</v>
      </c>
      <c r="K14" s="14">
        <f t="shared" si="5"/>
        <v>0.15689876819290638</v>
      </c>
      <c r="L14" s="12">
        <f t="shared" si="1"/>
        <v>2796</v>
      </c>
      <c r="M14" s="12">
        <f t="shared" si="2"/>
        <v>2796</v>
      </c>
      <c r="N14" s="15">
        <f t="shared" si="3"/>
        <v>2796</v>
      </c>
      <c r="O14" s="15">
        <f t="shared" si="6"/>
        <v>2796</v>
      </c>
    </row>
    <row r="15" spans="1:15" x14ac:dyDescent="0.2">
      <c r="N15" s="16" t="s">
        <v>15</v>
      </c>
      <c r="O15" s="15">
        <f>SUM( O9:O14)</f>
        <v>20626.669999999998</v>
      </c>
    </row>
    <row r="18" spans="2:16" x14ac:dyDescent="0.2">
      <c r="B18" s="40" t="s">
        <v>19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2:16" ht="13.15" customHeight="1" x14ac:dyDescent="0.2">
      <c r="B19" s="41" t="s">
        <v>16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2:16" x14ac:dyDescent="0.2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2:16" x14ac:dyDescent="0.2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2:16" x14ac:dyDescent="0.2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</row>
    <row r="24" spans="2:16" ht="15.75" x14ac:dyDescent="0.25">
      <c r="B24" s="44" t="s">
        <v>33</v>
      </c>
      <c r="C24" s="44"/>
      <c r="D24" s="45">
        <f>O15</f>
        <v>20626.669999999998</v>
      </c>
      <c r="E24" s="45"/>
      <c r="F24" s="21" t="s">
        <v>34</v>
      </c>
      <c r="G24" s="46" t="s">
        <v>36</v>
      </c>
      <c r="H24" s="46"/>
      <c r="I24" s="46"/>
      <c r="J24" s="46"/>
      <c r="K24" s="46"/>
      <c r="L24" s="46"/>
      <c r="M24" s="46"/>
      <c r="N24" s="46"/>
      <c r="O24" s="46"/>
      <c r="P24" s="46"/>
    </row>
    <row r="25" spans="2:16" ht="15.75" x14ac:dyDescent="0.2">
      <c r="B25" s="47" t="s">
        <v>35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</row>
    <row r="26" spans="2:16" ht="15.75" x14ac:dyDescent="0.2">
      <c r="B26" s="43" t="s">
        <v>26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8" spans="2:16" ht="15.75" x14ac:dyDescent="0.2">
      <c r="B28" s="42" t="s">
        <v>37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</sheetData>
  <mergeCells count="21">
    <mergeCell ref="B18:P18"/>
    <mergeCell ref="B19:P22"/>
    <mergeCell ref="B28:P28"/>
    <mergeCell ref="B26:O26"/>
    <mergeCell ref="A6:B6"/>
    <mergeCell ref="B24:C24"/>
    <mergeCell ref="D24:E24"/>
    <mergeCell ref="G24:P24"/>
    <mergeCell ref="B25:P25"/>
    <mergeCell ref="C5:O5"/>
    <mergeCell ref="M2:O2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</vt:lpstr>
      <vt:lpstr>обосн!Область_печати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2026-05-18T12:49:09Z</dcterms:modified>
</cp:coreProperties>
</file>