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ий" sheetId="1" state="visible" r:id="rId1"/>
    <sheet name="ИТОГИ" sheetId="2" state="hidden" r:id="rId2"/>
  </sheets>
  <definedNames>
    <definedName name="_xlnm.Print_Area" localSheetId="0">Общий!$A$1:$J$35</definedName>
  </definedNames>
  <calcPr/>
</workbook>
</file>

<file path=xl/sharedStrings.xml><?xml version="1.0" encoding="utf-8"?>
<sst xmlns="http://schemas.openxmlformats.org/spreadsheetml/2006/main" count="71" uniqueCount="71">
  <si>
    <t xml:space="preserve">Определение начальной (максимальной) цены договра (цены лота) с использованием метода сопоставимых рыночных цен (анализа рынка) закупаемых товаров.
</t>
  </si>
  <si>
    <t xml:space="preserve">Объект закупки: Поставка одноразовой посуды и расходных материалов.</t>
  </si>
  <si>
    <t xml:space="preserve">№ п/п</t>
  </si>
  <si>
    <t xml:space="preserve">Наименование товара</t>
  </si>
  <si>
    <t xml:space="preserve">Основные характеристики</t>
  </si>
  <si>
    <t>Кол-во</t>
  </si>
  <si>
    <t xml:space="preserve">Ед. изм.</t>
  </si>
  <si>
    <t xml:space="preserve">Цена за единицу</t>
  </si>
  <si>
    <t xml:space="preserve">Источники информации</t>
  </si>
  <si>
    <t xml:space="preserve">Начальная (максимальная) цена Договора</t>
  </si>
  <si>
    <t xml:space="preserve">Предложение № 1</t>
  </si>
  <si>
    <t xml:space="preserve">Предложение № 2</t>
  </si>
  <si>
    <t xml:space="preserve">Предложение № 3</t>
  </si>
  <si>
    <t>Средняя</t>
  </si>
  <si>
    <t xml:space="preserve">Бумага для запекания </t>
  </si>
  <si>
    <t xml:space="preserve">Согласно техническому заданию</t>
  </si>
  <si>
    <t xml:space="preserve">Штука </t>
  </si>
  <si>
    <t xml:space="preserve">Губка </t>
  </si>
  <si>
    <t xml:space="preserve">Кассовая лента тип 1</t>
  </si>
  <si>
    <t xml:space="preserve">Кассовая лента тип 2</t>
  </si>
  <si>
    <t xml:space="preserve">Контейнер овальный с крышкой</t>
  </si>
  <si>
    <t xml:space="preserve">Контейнер для супа с крышкой</t>
  </si>
  <si>
    <t xml:space="preserve">Крышка д/стакана</t>
  </si>
  <si>
    <t xml:space="preserve">Пакет майка</t>
  </si>
  <si>
    <t xml:space="preserve">Пакет фасовочный</t>
  </si>
  <si>
    <t xml:space="preserve">Перчатки нитриловые тип 1</t>
  </si>
  <si>
    <t>Упаковка</t>
  </si>
  <si>
    <t xml:space="preserve">Перчатки нитриловые тип 2</t>
  </si>
  <si>
    <t xml:space="preserve">Перчатки нитриловые тип 3</t>
  </si>
  <si>
    <t xml:space="preserve">Пленка пищевая</t>
  </si>
  <si>
    <t xml:space="preserve">Размешиватель </t>
  </si>
  <si>
    <t>Фольга</t>
  </si>
  <si>
    <t xml:space="preserve">Форма для выпечки тип 1</t>
  </si>
  <si>
    <t xml:space="preserve">Форма для выпечки тип 2</t>
  </si>
  <si>
    <t>Трубочки</t>
  </si>
  <si>
    <t>91.1</t>
  </si>
  <si>
    <t xml:space="preserve">Порошок стиральный</t>
  </si>
  <si>
    <t>Итого:</t>
  </si>
  <si>
    <t xml:space="preserve">Дата сбора данных: 12.08.2026</t>
  </si>
  <si>
    <t xml:space="preserve">Начальник отдела конкурсных процедур      Б.Л. Гавчик _________________________________________</t>
  </si>
  <si>
    <t>ИТОГО</t>
  </si>
  <si>
    <t>Дмитровский</t>
  </si>
  <si>
    <t>Бескудниково</t>
  </si>
  <si>
    <t>Гермес</t>
  </si>
  <si>
    <t xml:space="preserve">Оказание транспортных услуг по перевозке школьников для нужд образовательных организаций, подведомственных Департаменту образования города Москвы, в 2019-2020 годах.
Срок оказания услуг с 01.09.2019 -31.08.2020 гг.
</t>
  </si>
  <si>
    <t xml:space="preserve">Способ предоставления услуги: по Завкам на время проведения мероприятия                                                       Пассажировместимость, чел: 19 человек</t>
  </si>
  <si>
    <t xml:space="preserve">Способ предоставления услуги: по Завкам на время проведения мероприятия                                                       Пассажировместимость, чел: 27-40 человек</t>
  </si>
  <si>
    <t xml:space="preserve">Способ предоставления услуги: по Завкам на время проведения мероприятия                                                       Пассажировместимость, чел: 45-54 человек</t>
  </si>
  <si>
    <t xml:space="preserve">Оказание транспортных услуг по перевозке школьников на мероприятие "Выпускной вечер" с 15.06.2020 - 30.06.2020 г.
</t>
  </si>
  <si>
    <t xml:space="preserve">2019 год</t>
  </si>
  <si>
    <t xml:space="preserve">2020 год</t>
  </si>
  <si>
    <t>Всего</t>
  </si>
  <si>
    <t xml:space="preserve">НДС 20%</t>
  </si>
  <si>
    <t>Ник</t>
  </si>
  <si>
    <t>Лот</t>
  </si>
  <si>
    <t xml:space="preserve">Должность руководителя</t>
  </si>
  <si>
    <t xml:space="preserve">Сокращенное наименование</t>
  </si>
  <si>
    <t xml:space="preserve">ФИО руководителя</t>
  </si>
  <si>
    <t>https://eaist.mos.ru/index.html#/schedule/lots/14078993</t>
  </si>
  <si>
    <t>https://eaist.mos.ru/index.html#/schedule/lots/14089817</t>
  </si>
  <si>
    <t>https://eaist.mos.ru/index.html#/schedule/lots/14084028</t>
  </si>
  <si>
    <t>https://eaist.mos.ru/index.html#/schedule/lots/14088846</t>
  </si>
  <si>
    <t>https://eaist.mos.ru/index.html#/schedule/lots/14087230</t>
  </si>
  <si>
    <t>https://eaist.mos.ru/index.html#/schedule/lots/14088713</t>
  </si>
  <si>
    <t>https://eaist.mos.ru/index.html#/schedule/lots/14086067</t>
  </si>
  <si>
    <t>https://eaist.mos.ru/index.html#/schedule/lots/14088909</t>
  </si>
  <si>
    <t>https://eaist.mos.ru/index.html#/schedule/lots/14088748</t>
  </si>
  <si>
    <t>https://eaist.mos.ru/index.html#/schedule/lots/14082972</t>
  </si>
  <si>
    <t>https://eaist.mos.ru/index.html#/schedule/lots/14083277</t>
  </si>
  <si>
    <t>https://eaist.mos.ru/index.html#/schedule/lots/14089112</t>
  </si>
  <si>
    <t>https://eaist.mos.ru/index.html#/schedule/lots/14091791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</si>
</sst>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00"/>
    <numFmt numFmtId="163" formatCode="#,##0.00_р_."/>
  </numFmts>
  <fonts count="15">
    <font>
      <sz val="11.000000"/>
      <color theme="1"/>
      <name val="Calibri"/>
      <scheme val="minor"/>
    </font>
    <font>
      <u/>
      <sz val="12.000000"/>
      <color indexed="4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4.000000"/>
      <name val="Times New Roman"/>
    </font>
    <font>
      <b/>
      <i/>
      <sz val="14.000000"/>
      <name val="Times New Roman"/>
    </font>
    <font>
      <sz val="14.000000"/>
      <name val="Times New Roman"/>
    </font>
    <font>
      <i/>
      <u/>
      <sz val="14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sz val="11.000000"/>
      <name val="Times New Roman"/>
    </font>
    <font>
      <sz val="12.000000"/>
      <color theme="0"/>
      <name val="Times New Roman"/>
    </font>
    <font>
      <b/>
      <i/>
      <sz val="12.000000"/>
      <color theme="1"/>
      <name val="Times New Roman"/>
    </font>
    <font>
      <sz val="9.000000"/>
      <color theme="1"/>
      <name val="Times New Roman"/>
    </font>
    <font>
      <b/>
      <sz val="9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7" tint="0.79998168889431442"/>
        <bgColor theme="7" tint="0.79998168889431442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  <xf fontId="0" fillId="2" borderId="0" numFmtId="160" applyNumberFormat="1" applyFont="0" applyFill="0" applyBorder="0"/>
    <xf fontId="2" fillId="0" borderId="0" numFmtId="0" applyNumberFormat="1" applyFont="1" applyFill="1" applyBorder="1"/>
    <xf fontId="0" fillId="0" borderId="0" numFmtId="9" applyNumberFormat="1" applyFont="0" applyFill="0" applyBorder="0" applyProtection="0"/>
    <xf fontId="0" fillId="0" borderId="0" numFmtId="161" applyNumberFormat="1" applyFont="0" applyFill="0" applyBorder="0" applyProtection="0"/>
  </cellStyleXfs>
  <cellXfs count="90">
    <xf fontId="0" fillId="0" borderId="0" numFmtId="0" xfId="0"/>
    <xf fontId="3" fillId="0" borderId="0" numFmtId="0" xfId="0" applyFont="1"/>
    <xf fontId="3" fillId="0" borderId="0" numFmtId="162" xfId="0" applyNumberFormat="1" applyFont="1"/>
    <xf fontId="2" fillId="0" borderId="0" numFmtId="0" xfId="0" applyFont="1"/>
    <xf fontId="4" fillId="0" borderId="0" numFmtId="0" xfId="3" applyFont="1" applyAlignment="1">
      <alignment vertical="center" wrapText="1"/>
    </xf>
    <xf fontId="5" fillId="0" borderId="0" numFmtId="0" xfId="3" applyFont="1" applyAlignment="1">
      <alignment horizontal="center" vertical="center" wrapText="1"/>
    </xf>
    <xf fontId="4" fillId="0" borderId="0" numFmtId="0" xfId="3" applyFont="1" applyAlignment="1">
      <alignment horizontal="center" vertical="center" wrapText="1"/>
    </xf>
    <xf fontId="6" fillId="0" borderId="0" numFmtId="0" xfId="3" applyFont="1" applyAlignment="1">
      <alignment vertical="center" wrapText="1"/>
    </xf>
    <xf fontId="7" fillId="0" borderId="0" numFmtId="0" xfId="3" applyFont="1" applyAlignment="1">
      <alignment horizontal="right" vertical="center"/>
    </xf>
    <xf fontId="6" fillId="0" borderId="0" numFmtId="0" xfId="3" applyFont="1" applyAlignment="1">
      <alignment horizontal="left" vertical="center" wrapText="1"/>
    </xf>
    <xf fontId="6" fillId="0" borderId="1" numFmtId="0" xfId="3" applyFont="1" applyBorder="1" applyAlignment="1">
      <alignment horizontal="center" vertical="center" wrapText="1"/>
    </xf>
    <xf fontId="6" fillId="0" borderId="1" numFmtId="162" xfId="3" applyNumberFormat="1" applyFont="1" applyBorder="1" applyAlignment="1">
      <alignment vertical="center" wrapText="1"/>
    </xf>
    <xf fontId="8" fillId="0" borderId="0" numFmtId="0" xfId="0" applyFont="1"/>
    <xf fontId="9" fillId="0" borderId="2" numFmtId="0" xfId="0" applyFont="1" applyBorder="1" applyAlignment="1">
      <alignment horizontal="center" vertical="center"/>
    </xf>
    <xf fontId="9" fillId="0" borderId="2" numFmtId="0" xfId="3" applyFont="1" applyBorder="1" applyAlignment="1">
      <alignment vertical="center" wrapText="1"/>
    </xf>
    <xf fontId="9" fillId="0" borderId="2" numFmtId="0" xfId="3" applyFont="1" applyBorder="1" applyAlignment="1">
      <alignment horizontal="center" vertical="center" wrapText="1"/>
    </xf>
    <xf fontId="9" fillId="0" borderId="2" numFmtId="0" xfId="3" applyFont="1" applyBorder="1" applyAlignment="1">
      <alignment horizontal="center" vertical="center"/>
    </xf>
    <xf fontId="9" fillId="0" borderId="2" numFmtId="162" xfId="3" applyNumberFormat="1" applyFont="1" applyBorder="1" applyAlignment="1">
      <alignment vertical="center"/>
    </xf>
    <xf fontId="9" fillId="0" borderId="2" numFmtId="162" xfId="3" applyNumberFormat="1" applyFont="1" applyBorder="1" applyAlignment="1">
      <alignment horizontal="center" vertical="center" wrapText="1"/>
    </xf>
    <xf fontId="9" fillId="0" borderId="2" numFmtId="0" xfId="1" applyFont="1" applyBorder="1" applyAlignment="1" applyProtection="1">
      <alignment horizontal="center" vertical="center" wrapText="1"/>
    </xf>
    <xf fontId="8" fillId="0" borderId="2" numFmtId="0" xfId="0" applyFont="1" applyBorder="1" applyAlignment="1">
      <alignment horizontal="center" vertical="center"/>
    </xf>
    <xf fontId="9" fillId="0" borderId="3" numFmtId="0" xfId="0" applyFont="1" applyBorder="1" applyAlignment="1">
      <alignment vertical="center"/>
    </xf>
    <xf fontId="9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10" fillId="3" borderId="2" numFmtId="0" xfId="3" applyFont="1" applyFill="1" applyBorder="1" applyAlignment="1">
      <alignment horizontal="left" vertical="top" wrapText="1"/>
    </xf>
    <xf fontId="2" fillId="3" borderId="5" numFmtId="0" xfId="3" applyFont="1" applyFill="1" applyBorder="1" applyAlignment="1">
      <alignment horizontal="center" vertical="center" wrapText="1"/>
    </xf>
    <xf fontId="10" fillId="0" borderId="2" numFmtId="3" xfId="2" applyNumberFormat="1" applyFont="1" applyBorder="1" applyAlignment="1">
      <alignment horizontal="center" vertical="top" wrapText="1"/>
    </xf>
    <xf fontId="2" fillId="3" borderId="5" numFmtId="0" xfId="0" applyFont="1" applyFill="1" applyBorder="1" applyAlignment="1">
      <alignment horizontal="center" vertical="center" wrapText="1"/>
    </xf>
    <xf fontId="2" fillId="3" borderId="5" numFmtId="4" xfId="3" applyNumberFormat="1" applyFont="1" applyFill="1" applyBorder="1" applyAlignment="1">
      <alignment horizontal="center" vertical="center"/>
    </xf>
    <xf fontId="2" fillId="3" borderId="6" numFmtId="4" xfId="3" applyNumberFormat="1" applyFont="1" applyFill="1" applyBorder="1" applyAlignment="1">
      <alignment horizontal="center" vertical="center"/>
    </xf>
    <xf fontId="2" fillId="3" borderId="2" numFmtId="4" xfId="3" applyNumberFormat="1" applyFont="1" applyFill="1" applyBorder="1" applyAlignment="1">
      <alignment horizontal="center" vertical="center"/>
    </xf>
    <xf fontId="3" fillId="3" borderId="0" numFmtId="4" xfId="0" applyNumberFormat="1" applyFont="1" applyFill="1" applyAlignment="1">
      <alignment horizontal="center" vertical="center"/>
    </xf>
    <xf fontId="10" fillId="0" borderId="4" numFmtId="3" xfId="2" applyNumberFormat="1" applyFont="1" applyBorder="1" applyAlignment="1">
      <alignment horizontal="center" vertical="top" wrapText="1"/>
    </xf>
    <xf fontId="3" fillId="3" borderId="2" numFmtId="4" xfId="0" applyNumberFormat="1" applyFont="1" applyFill="1" applyBorder="1" applyAlignment="1">
      <alignment horizontal="center" vertical="center"/>
    </xf>
    <xf fontId="3" fillId="4" borderId="0" numFmtId="0" xfId="0" applyFont="1" applyFill="1"/>
    <xf fontId="11" fillId="0" borderId="0" numFmtId="0" xfId="0" applyFont="1"/>
    <xf fontId="10" fillId="0" borderId="4" numFmtId="3" xfId="2" applyNumberFormat="1" applyFont="1" applyBorder="1" applyAlignment="1">
      <alignment horizontal="center" vertical="center" wrapText="1"/>
    </xf>
    <xf fontId="2" fillId="0" borderId="5" numFmtId="4" xfId="3" applyNumberFormat="1" applyFont="1" applyBorder="1" applyAlignment="1">
      <alignment horizontal="center" vertical="center"/>
    </xf>
    <xf fontId="2" fillId="0" borderId="6" numFmtId="4" xfId="3" applyNumberFormat="1" applyFont="1" applyBorder="1" applyAlignment="1">
      <alignment horizontal="center" vertical="center"/>
    </xf>
    <xf fontId="2" fillId="0" borderId="2" numFmtId="4" xfId="3" applyNumberFormat="1" applyFont="1" applyBorder="1" applyAlignment="1">
      <alignment horizontal="center" vertical="center"/>
    </xf>
    <xf fontId="10" fillId="3" borderId="4" numFmtId="0" xfId="3" applyFont="1" applyFill="1" applyBorder="1" applyAlignment="1">
      <alignment horizontal="left" vertical="top" wrapText="1"/>
    </xf>
    <xf fontId="2" fillId="3" borderId="7" numFmtId="0" xfId="3" applyFont="1" applyFill="1" applyBorder="1" applyAlignment="1">
      <alignment horizontal="center" vertical="center" wrapText="1"/>
    </xf>
    <xf fontId="2" fillId="3" borderId="8" numFmtId="4" xfId="3" applyNumberFormat="1" applyFont="1" applyFill="1" applyBorder="1" applyAlignment="1">
      <alignment horizontal="center" vertical="center"/>
    </xf>
    <xf fontId="9" fillId="0" borderId="4" numFmtId="0" xfId="0" applyFont="1" applyBorder="1" applyAlignment="1">
      <alignment horizontal="center" vertical="center"/>
    </xf>
    <xf fontId="2" fillId="3" borderId="2" numFmtId="0" xfId="3" applyFont="1" applyFill="1" applyBorder="1" applyAlignment="1">
      <alignment horizontal="left" vertical="top" wrapText="1"/>
    </xf>
    <xf fontId="2" fillId="3" borderId="5" numFmtId="3" xfId="2" applyNumberFormat="1" applyFont="1" applyFill="1" applyBorder="1" applyAlignment="1">
      <alignment horizontal="right" wrapText="1"/>
    </xf>
    <xf fontId="12" fillId="0" borderId="2" numFmtId="0" xfId="0" applyFont="1" applyBorder="1" applyAlignment="1">
      <alignment vertical="center" wrapText="1"/>
    </xf>
    <xf fontId="9" fillId="0" borderId="9" numFmtId="0" xfId="3" applyFont="1" applyBorder="1" applyAlignment="1">
      <alignment horizontal="center" vertical="center" wrapText="1"/>
    </xf>
    <xf fontId="9" fillId="0" borderId="9" numFmtId="0" xfId="3" applyFont="1" applyBorder="1" applyAlignment="1">
      <alignment horizontal="center" vertical="center"/>
    </xf>
    <xf fontId="9" fillId="0" borderId="9" numFmtId="4" xfId="3" applyNumberFormat="1" applyFont="1" applyBorder="1" applyAlignment="1">
      <alignment horizontal="center" vertical="center"/>
    </xf>
    <xf fontId="9" fillId="0" borderId="2" numFmtId="4" xfId="3" applyNumberFormat="1" applyFont="1" applyBorder="1" applyAlignment="1">
      <alignment horizontal="center" vertical="center"/>
    </xf>
    <xf fontId="3" fillId="0" borderId="2" numFmtId="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2" numFmtId="0" xfId="3" applyFont="1" applyBorder="1" applyAlignment="1">
      <alignment vertical="center" wrapText="1"/>
    </xf>
    <xf fontId="2" fillId="0" borderId="2" numFmtId="0" xfId="3" applyFont="1" applyBorder="1" applyAlignment="1">
      <alignment horizontal="center" vertical="center"/>
    </xf>
    <xf fontId="2" fillId="0" borderId="2" numFmtId="14" xfId="3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2" fillId="0" borderId="2" numFmtId="162" xfId="3" applyNumberFormat="1" applyFont="1" applyBorder="1" applyAlignment="1">
      <alignment horizontal="center" vertical="center"/>
    </xf>
    <xf fontId="6" fillId="0" borderId="10" numFmtId="0" xfId="3" applyFont="1" applyBorder="1" applyAlignment="1">
      <alignment vertical="center" wrapText="1"/>
    </xf>
    <xf fontId="6" fillId="0" borderId="10" numFmtId="0" xfId="3" applyFont="1" applyBorder="1" applyAlignment="1">
      <alignment horizontal="left" vertical="center" wrapText="1"/>
    </xf>
    <xf fontId="6" fillId="0" borderId="0" numFmtId="4" xfId="3" applyNumberFormat="1" applyFont="1" applyAlignment="1">
      <alignment vertical="center" wrapText="1"/>
    </xf>
    <xf fontId="6" fillId="0" borderId="0" numFmtId="4" xfId="3" applyNumberFormat="1" applyFont="1" applyAlignment="1">
      <alignment horizontal="center" vertical="center" wrapText="1"/>
    </xf>
    <xf fontId="6" fillId="0" borderId="0" numFmtId="163" xfId="3" applyNumberFormat="1" applyFont="1" applyAlignment="1">
      <alignment horizontal="center" vertical="center" wrapText="1"/>
    </xf>
    <xf fontId="6" fillId="0" borderId="0" numFmtId="162" xfId="3" applyNumberFormat="1" applyFont="1" applyAlignment="1">
      <alignment horizontal="center" vertical="center" wrapText="1"/>
    </xf>
    <xf fontId="2" fillId="0" borderId="0" numFmtId="0" xfId="3" applyFont="1" applyAlignment="1">
      <alignment vertical="center" wrapText="1"/>
    </xf>
    <xf fontId="2" fillId="0" borderId="0" numFmtId="0" xfId="3" applyFont="1" applyAlignment="1">
      <alignment horizontal="right" vertical="center" wrapText="1"/>
    </xf>
    <xf fontId="6" fillId="0" borderId="0" numFmtId="0" xfId="3" applyFont="1" applyAlignment="1">
      <alignment horizontal="center" vertical="center" wrapText="1"/>
    </xf>
    <xf fontId="6" fillId="0" borderId="0" numFmtId="162" xfId="3" applyNumberFormat="1" applyFont="1" applyAlignment="1">
      <alignment horizontal="left" vertical="center" wrapText="1"/>
    </xf>
    <xf fontId="6" fillId="0" borderId="0" numFmtId="0" xfId="3" applyFont="1" applyAlignment="1">
      <alignment vertical="top" wrapText="1"/>
    </xf>
    <xf fontId="6" fillId="0" borderId="0" numFmtId="0" xfId="3" applyFont="1" applyAlignment="1">
      <alignment horizontal="left" vertical="top" wrapText="1"/>
    </xf>
    <xf fontId="2" fillId="0" borderId="0" numFmtId="162" xfId="0" applyNumberFormat="1" applyFont="1"/>
    <xf fontId="13" fillId="0" borderId="0" numFmtId="0" xfId="0" applyFont="1"/>
    <xf fontId="13" fillId="0" borderId="0" numFmtId="0" xfId="0" applyFont="1" applyAlignment="1">
      <alignment horizontal="center"/>
    </xf>
    <xf fontId="14" fillId="0" borderId="0" numFmtId="0" xfId="0" applyFont="1" applyAlignment="1">
      <alignment horizontal="center" textRotation="90" vertical="center"/>
    </xf>
    <xf fontId="14" fillId="0" borderId="2" numFmtId="0" xfId="0" applyFont="1" applyBorder="1" applyAlignment="1">
      <alignment horizontal="center" textRotation="90" vertical="center"/>
    </xf>
    <xf fontId="14" fillId="0" borderId="11" numFmtId="0" xfId="0" applyFont="1" applyBorder="1" applyAlignment="1">
      <alignment horizontal="center" textRotation="90" vertical="center"/>
    </xf>
    <xf fontId="14" fillId="5" borderId="3" numFmtId="0" xfId="0" applyFont="1" applyFill="1" applyBorder="1" applyAlignment="1">
      <alignment horizontal="center" textRotation="90" vertical="center"/>
    </xf>
    <xf fontId="13" fillId="0" borderId="2" numFmtId="0" xfId="0" applyFont="1" applyBorder="1"/>
    <xf fontId="13" fillId="0" borderId="2" numFmtId="0" xfId="0" applyFont="1" applyBorder="1" applyAlignment="1">
      <alignment horizontal="right"/>
    </xf>
    <xf fontId="13" fillId="0" borderId="6" numFmtId="3" xfId="0" applyNumberFormat="1" applyFont="1" applyBorder="1" applyAlignment="1">
      <alignment horizontal="center"/>
    </xf>
    <xf fontId="13" fillId="0" borderId="2" numFmtId="3" xfId="0" applyNumberFormat="1" applyFont="1" applyBorder="1" applyAlignment="1">
      <alignment horizontal="center"/>
    </xf>
    <xf fontId="13" fillId="0" borderId="2" numFmtId="161" xfId="5" applyNumberFormat="1" applyFont="1" applyBorder="1" applyAlignment="1">
      <alignment horizontal="center"/>
    </xf>
    <xf fontId="13" fillId="0" borderId="2" numFmtId="0" xfId="0" applyFont="1" applyBorder="1" applyAlignment="1">
      <alignment horizontal="center"/>
    </xf>
    <xf fontId="13" fillId="0" borderId="10" numFmtId="0" xfId="0" applyFont="1" applyBorder="1" applyAlignment="1">
      <alignment horizontal="right"/>
    </xf>
    <xf fontId="13" fillId="0" borderId="0" numFmtId="161" xfId="0" applyNumberFormat="1" applyFont="1" applyAlignment="1">
      <alignment horizontal="center"/>
    </xf>
    <xf fontId="13" fillId="0" borderId="0" numFmtId="9" xfId="0" applyNumberFormat="1" applyFont="1"/>
    <xf fontId="13" fillId="0" borderId="0" numFmtId="10" xfId="4" applyNumberFormat="1" applyFont="1" applyAlignment="1">
      <alignment horizontal="center"/>
    </xf>
    <xf fontId="14" fillId="0" borderId="0" numFmtId="0" xfId="0" applyFont="1" applyAlignment="1">
      <alignment horizontal="center"/>
    </xf>
    <xf fontId="14" fillId="0" borderId="0" numFmtId="0" xfId="0" applyFont="1" applyAlignment="1">
      <alignment horizontal="left"/>
    </xf>
    <xf fontId="13" fillId="0" borderId="0" numFmtId="0" xfId="0" applyFont="1" applyAlignment="1">
      <alignment horizontal="left"/>
    </xf>
  </cellXfs>
  <cellStyles count="6">
    <cellStyle name="Гиперссылка" xfId="1" builtinId="8"/>
    <cellStyle name="Денежный" xfId="2" builtinId="4"/>
    <cellStyle name="Обычный" xfId="0" builtinId="0"/>
    <cellStyle name="Обычный 2" xfId="3"/>
    <cellStyle name="Процентный" xfId="4" builtinId="5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showRuler="1" topLeftCell="A2" zoomScale="85" workbookViewId="0">
      <selection activeCell="D10" activeCellId="0" sqref="D10"/>
    </sheetView>
  </sheetViews>
  <sheetFormatPr defaultColWidth="9.140625" defaultRowHeight="14.25"/>
  <cols>
    <col min="1" max="1" style="1" width="9.140625"/>
    <col customWidth="1" min="2" max="2" style="1" width="57.5703125"/>
    <col customWidth="1" min="3" max="3" style="1" width="35.7109375"/>
    <col customWidth="1" min="4" max="4" style="1" width="10.42578125"/>
    <col customWidth="1" min="5" max="5" style="1" width="14.28515625"/>
    <col customWidth="1" min="6" max="7" style="1" width="18.42578125"/>
    <col customWidth="1" min="8" max="8" style="1" width="18.28515625"/>
    <col customWidth="1" min="9" max="9" style="1" width="13.7109375"/>
    <col customWidth="1" min="10" max="10" style="2" width="20.42578125"/>
    <col customWidth="1" min="11" max="11" width="10.42578125"/>
    <col min="12" max="12" style="1" width="9.140625"/>
    <col bestFit="1" customWidth="1" min="13" max="13" width="13.28515625"/>
    <col customWidth="1" min="14" max="14" width="14.5703125"/>
    <col bestFit="1" customWidth="1" min="15" max="15" width="13.28515625"/>
    <col min="16" max="16384" style="1" width="9.140625"/>
  </cols>
  <sheetData>
    <row r="1" ht="37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</row>
    <row r="2" ht="28.5" customHeight="1">
      <c r="A2" s="3"/>
      <c r="B2" s="6" t="s">
        <v>1</v>
      </c>
      <c r="C2" s="5"/>
      <c r="D2" s="5"/>
      <c r="E2" s="5"/>
      <c r="F2" s="5"/>
      <c r="G2" s="5"/>
      <c r="H2" s="5"/>
      <c r="I2" s="5"/>
      <c r="J2" s="5"/>
    </row>
    <row r="3" ht="17.25">
      <c r="A3" s="3"/>
      <c r="B3" s="7"/>
      <c r="C3" s="8"/>
      <c r="D3" s="8"/>
      <c r="E3" s="8"/>
      <c r="F3" s="8"/>
      <c r="G3" s="8"/>
      <c r="H3" s="8"/>
      <c r="I3" s="8"/>
      <c r="J3" s="8"/>
    </row>
    <row r="4" ht="17.25">
      <c r="A4" s="3"/>
      <c r="B4" s="7"/>
      <c r="C4" s="9"/>
      <c r="D4" s="9"/>
      <c r="E4" s="9"/>
      <c r="F4" s="10"/>
      <c r="G4" s="10"/>
      <c r="H4" s="10"/>
      <c r="I4" s="10"/>
      <c r="J4" s="11"/>
    </row>
    <row r="5" s="12" customFormat="1" ht="12.75" customHeight="1">
      <c r="A5" s="13" t="s">
        <v>2</v>
      </c>
      <c r="B5" s="14" t="s">
        <v>3</v>
      </c>
      <c r="C5" s="15" t="s">
        <v>4</v>
      </c>
      <c r="D5" s="15" t="s">
        <v>5</v>
      </c>
      <c r="E5" s="15" t="s">
        <v>6</v>
      </c>
      <c r="F5" s="16" t="s">
        <v>7</v>
      </c>
      <c r="G5" s="16"/>
      <c r="H5" s="16"/>
      <c r="I5" s="16"/>
      <c r="J5" s="17"/>
    </row>
    <row r="6" s="12" customFormat="1" ht="15">
      <c r="A6" s="13"/>
      <c r="B6" s="14"/>
      <c r="C6" s="15"/>
      <c r="D6" s="15"/>
      <c r="E6" s="15"/>
      <c r="F6" s="16" t="s">
        <v>8</v>
      </c>
      <c r="G6" s="16"/>
      <c r="H6" s="16"/>
      <c r="I6" s="16"/>
      <c r="J6" s="18" t="s">
        <v>9</v>
      </c>
    </row>
    <row r="7" s="12" customFormat="1" ht="54" customHeight="1">
      <c r="A7" s="13"/>
      <c r="B7" s="14"/>
      <c r="C7" s="15"/>
      <c r="D7" s="15"/>
      <c r="E7" s="15"/>
      <c r="F7" s="19" t="s">
        <v>10</v>
      </c>
      <c r="G7" s="19" t="s">
        <v>11</v>
      </c>
      <c r="H7" s="19" t="s">
        <v>12</v>
      </c>
      <c r="I7" s="20" t="s">
        <v>13</v>
      </c>
      <c r="J7" s="18"/>
    </row>
    <row r="8" ht="13.5" customHeight="1">
      <c r="A8" s="13"/>
      <c r="B8" s="21">
        <v>2</v>
      </c>
      <c r="C8" s="22">
        <v>3</v>
      </c>
      <c r="D8" s="22">
        <v>4</v>
      </c>
      <c r="E8" s="22">
        <v>5</v>
      </c>
      <c r="F8" s="22">
        <v>6</v>
      </c>
      <c r="G8" s="13">
        <v>7</v>
      </c>
      <c r="H8" s="13">
        <v>8</v>
      </c>
      <c r="I8" s="13">
        <v>9</v>
      </c>
      <c r="J8" s="13">
        <v>10</v>
      </c>
    </row>
    <row r="9" ht="21.75" customHeight="1">
      <c r="A9" s="23">
        <v>1</v>
      </c>
      <c r="B9" s="24" t="s">
        <v>14</v>
      </c>
      <c r="C9" s="25" t="s">
        <v>15</v>
      </c>
      <c r="D9" s="26">
        <v>10</v>
      </c>
      <c r="E9" s="27" t="s">
        <v>16</v>
      </c>
      <c r="F9" s="28">
        <v>545.75</v>
      </c>
      <c r="G9" s="29">
        <v>467.83999999999997</v>
      </c>
      <c r="H9" s="30">
        <v>629</v>
      </c>
      <c r="I9" s="31">
        <f>ROUND(AVERAGE(F9:H9),2)</f>
        <v>547.52999999999997</v>
      </c>
      <c r="J9" s="30">
        <f>ROUND(I9*D9,2)</f>
        <v>5475.3000000000002</v>
      </c>
    </row>
    <row r="10" ht="22.5" customHeight="1">
      <c r="A10" s="23">
        <v>2</v>
      </c>
      <c r="B10" s="24" t="s">
        <v>17</v>
      </c>
      <c r="C10" s="25" t="s">
        <v>15</v>
      </c>
      <c r="D10" s="32">
        <v>45</v>
      </c>
      <c r="E10" s="27" t="s">
        <v>16</v>
      </c>
      <c r="F10" s="28">
        <v>66.150000000000006</v>
      </c>
      <c r="G10" s="29">
        <v>63</v>
      </c>
      <c r="H10" s="30">
        <v>63.869999999999997</v>
      </c>
      <c r="I10" s="33">
        <f t="shared" ref="I10:I27" si="0">ROUND(AVERAGE(F10:H10),2)</f>
        <v>64.340000000000003</v>
      </c>
      <c r="J10" s="30">
        <f t="shared" ref="J10:J27" si="1">ROUND(I10*D10,2)</f>
        <v>2895.3000000000002</v>
      </c>
    </row>
    <row r="11" ht="19.5" customHeight="1">
      <c r="A11" s="23">
        <v>3</v>
      </c>
      <c r="B11" s="24" t="s">
        <v>18</v>
      </c>
      <c r="C11" s="25" t="s">
        <v>15</v>
      </c>
      <c r="D11" s="32">
        <v>102</v>
      </c>
      <c r="E11" s="27" t="s">
        <v>16</v>
      </c>
      <c r="F11" s="28">
        <v>26.079999999999998</v>
      </c>
      <c r="G11" s="29">
        <v>38.5</v>
      </c>
      <c r="H11" s="30">
        <v>36.960000000000001</v>
      </c>
      <c r="I11" s="31">
        <f t="shared" si="0"/>
        <v>33.850000000000001</v>
      </c>
      <c r="J11" s="30">
        <f t="shared" si="1"/>
        <v>3452.7000000000003</v>
      </c>
    </row>
    <row r="12" ht="20.25" customHeight="1">
      <c r="A12" s="23">
        <v>4</v>
      </c>
      <c r="B12" s="24" t="s">
        <v>19</v>
      </c>
      <c r="C12" s="25" t="s">
        <v>15</v>
      </c>
      <c r="D12" s="32">
        <v>102</v>
      </c>
      <c r="E12" s="27" t="s">
        <v>16</v>
      </c>
      <c r="F12" s="28">
        <v>159.25</v>
      </c>
      <c r="G12" s="29">
        <v>169</v>
      </c>
      <c r="H12" s="30">
        <v>188.83000000000001</v>
      </c>
      <c r="I12" s="33">
        <f t="shared" si="0"/>
        <v>172.36000000000001</v>
      </c>
      <c r="J12" s="30">
        <f t="shared" si="1"/>
        <v>17580.720000000001</v>
      </c>
    </row>
    <row r="13" ht="15.75" customHeight="1">
      <c r="A13" s="23">
        <v>5</v>
      </c>
      <c r="B13" s="24" t="s">
        <v>20</v>
      </c>
      <c r="C13" s="25" t="s">
        <v>15</v>
      </c>
      <c r="D13" s="32">
        <v>6000</v>
      </c>
      <c r="E13" s="27" t="s">
        <v>16</v>
      </c>
      <c r="F13" s="28">
        <v>6.3499999999999996</v>
      </c>
      <c r="G13" s="29">
        <v>6.9000000000000004</v>
      </c>
      <c r="H13" s="30">
        <v>6.1500000000000004</v>
      </c>
      <c r="I13" s="31">
        <f t="shared" si="0"/>
        <v>6.4699999999999998</v>
      </c>
      <c r="J13" s="30">
        <f t="shared" si="1"/>
        <v>38820</v>
      </c>
    </row>
    <row r="14" s="34" customFormat="1" ht="19.5" customHeight="1">
      <c r="A14" s="23">
        <v>6</v>
      </c>
      <c r="B14" s="24" t="s">
        <v>21</v>
      </c>
      <c r="C14" s="25" t="s">
        <v>15</v>
      </c>
      <c r="D14" s="32">
        <v>500</v>
      </c>
      <c r="E14" s="27" t="s">
        <v>16</v>
      </c>
      <c r="F14" s="28">
        <v>12.57</v>
      </c>
      <c r="G14" s="29">
        <v>10.1</v>
      </c>
      <c r="H14" s="30">
        <v>10.76</v>
      </c>
      <c r="I14" s="33">
        <f t="shared" si="0"/>
        <v>11.140000000000001</v>
      </c>
      <c r="J14" s="30">
        <f t="shared" si="1"/>
        <v>5570</v>
      </c>
      <c r="K14" s="35"/>
      <c r="L14" s="35"/>
      <c r="M14" s="35"/>
      <c r="N14" s="35"/>
      <c r="O14" s="35"/>
    </row>
    <row r="15" ht="18" customHeight="1">
      <c r="A15" s="23">
        <v>7</v>
      </c>
      <c r="B15" s="24" t="s">
        <v>22</v>
      </c>
      <c r="C15" s="25" t="s">
        <v>15</v>
      </c>
      <c r="D15" s="32">
        <v>2000</v>
      </c>
      <c r="E15" s="27" t="s">
        <v>16</v>
      </c>
      <c r="F15" s="28">
        <v>2.5600000000000001</v>
      </c>
      <c r="G15" s="29">
        <v>3.1299999999999999</v>
      </c>
      <c r="H15" s="30">
        <v>2.3199999999999998</v>
      </c>
      <c r="I15" s="31">
        <f t="shared" si="0"/>
        <v>2.6699999999999999</v>
      </c>
      <c r="J15" s="30">
        <f t="shared" si="1"/>
        <v>5340</v>
      </c>
    </row>
    <row r="16" ht="20.25" customHeight="1">
      <c r="A16" s="23">
        <v>8</v>
      </c>
      <c r="B16" s="24" t="s">
        <v>23</v>
      </c>
      <c r="C16" s="25" t="s">
        <v>15</v>
      </c>
      <c r="D16" s="36">
        <v>500</v>
      </c>
      <c r="E16" s="27" t="s">
        <v>16</v>
      </c>
      <c r="F16" s="28">
        <v>1.8</v>
      </c>
      <c r="G16" s="29">
        <v>1.6799999999999999</v>
      </c>
      <c r="H16" s="30">
        <v>1.74</v>
      </c>
      <c r="I16" s="33">
        <f t="shared" si="0"/>
        <v>1.74</v>
      </c>
      <c r="J16" s="30">
        <f t="shared" si="1"/>
        <v>870</v>
      </c>
    </row>
    <row r="17" ht="17.25" customHeight="1">
      <c r="A17" s="23">
        <v>9</v>
      </c>
      <c r="B17" s="24" t="s">
        <v>24</v>
      </c>
      <c r="C17" s="25" t="s">
        <v>15</v>
      </c>
      <c r="D17" s="32">
        <v>1500</v>
      </c>
      <c r="E17" s="27" t="s">
        <v>16</v>
      </c>
      <c r="F17" s="28">
        <v>0.57999999999999996</v>
      </c>
      <c r="G17" s="29">
        <v>0.70999999999999996</v>
      </c>
      <c r="H17" s="30">
        <v>0.68999999999999995</v>
      </c>
      <c r="I17" s="31">
        <f t="shared" si="0"/>
        <v>0.66000000000000003</v>
      </c>
      <c r="J17" s="30">
        <f t="shared" si="1"/>
        <v>990</v>
      </c>
    </row>
    <row r="18" ht="19.5" customHeight="1">
      <c r="A18" s="23">
        <v>10</v>
      </c>
      <c r="B18" s="24" t="s">
        <v>25</v>
      </c>
      <c r="C18" s="25" t="s">
        <v>15</v>
      </c>
      <c r="D18" s="26">
        <v>6</v>
      </c>
      <c r="E18" s="27" t="s">
        <v>26</v>
      </c>
      <c r="F18" s="28">
        <v>436</v>
      </c>
      <c r="G18" s="29">
        <v>372.24000000000001</v>
      </c>
      <c r="H18" s="30">
        <v>392.44999999999999</v>
      </c>
      <c r="I18" s="33">
        <f t="shared" si="0"/>
        <v>400.23000000000002</v>
      </c>
      <c r="J18" s="30">
        <f t="shared" si="1"/>
        <v>2401.3800000000001</v>
      </c>
    </row>
    <row r="19" ht="18" customHeight="1">
      <c r="A19" s="23">
        <v>11</v>
      </c>
      <c r="B19" s="24" t="s">
        <v>27</v>
      </c>
      <c r="C19" s="25" t="s">
        <v>15</v>
      </c>
      <c r="D19" s="26">
        <v>6</v>
      </c>
      <c r="E19" s="27" t="s">
        <v>26</v>
      </c>
      <c r="F19" s="28">
        <v>390.77999999999997</v>
      </c>
      <c r="G19" s="29">
        <v>464.06999999999999</v>
      </c>
      <c r="H19" s="30">
        <v>372.24000000000001</v>
      </c>
      <c r="I19" s="31">
        <f t="shared" si="0"/>
        <v>409.03000000000003</v>
      </c>
      <c r="J19" s="30">
        <f t="shared" si="1"/>
        <v>2454.1799999999998</v>
      </c>
    </row>
    <row r="20" ht="17.25" customHeight="1">
      <c r="A20" s="23">
        <v>12</v>
      </c>
      <c r="B20" s="24" t="s">
        <v>28</v>
      </c>
      <c r="C20" s="25" t="s">
        <v>15</v>
      </c>
      <c r="D20" s="26">
        <v>6</v>
      </c>
      <c r="E20" s="27" t="s">
        <v>26</v>
      </c>
      <c r="F20" s="28">
        <v>436</v>
      </c>
      <c r="G20" s="29">
        <v>543</v>
      </c>
      <c r="H20" s="30">
        <v>418.81999999999999</v>
      </c>
      <c r="I20" s="33">
        <f t="shared" si="0"/>
        <v>465.94</v>
      </c>
      <c r="J20" s="30">
        <f t="shared" si="1"/>
        <v>2795.6399999999999</v>
      </c>
    </row>
    <row r="21" ht="18" customHeight="1">
      <c r="A21" s="23">
        <v>13</v>
      </c>
      <c r="B21" s="24" t="s">
        <v>29</v>
      </c>
      <c r="C21" s="25" t="s">
        <v>15</v>
      </c>
      <c r="D21" s="32">
        <v>10</v>
      </c>
      <c r="E21" s="27" t="s">
        <v>16</v>
      </c>
      <c r="F21" s="28">
        <v>113.94</v>
      </c>
      <c r="G21" s="29">
        <v>146</v>
      </c>
      <c r="H21" s="30">
        <v>158.25</v>
      </c>
      <c r="I21" s="31">
        <f t="shared" si="0"/>
        <v>139.40000000000001</v>
      </c>
      <c r="J21" s="30">
        <f t="shared" si="1"/>
        <v>1394</v>
      </c>
    </row>
    <row r="22" ht="17.25" customHeight="1">
      <c r="A22" s="23">
        <v>14</v>
      </c>
      <c r="B22" s="24" t="s">
        <v>30</v>
      </c>
      <c r="C22" s="25" t="s">
        <v>15</v>
      </c>
      <c r="D22" s="32">
        <v>4</v>
      </c>
      <c r="E22" s="27" t="s">
        <v>26</v>
      </c>
      <c r="F22" s="37">
        <v>194</v>
      </c>
      <c r="G22" s="38">
        <v>238.44999999999999</v>
      </c>
      <c r="H22" s="39">
        <v>236</v>
      </c>
      <c r="I22" s="33">
        <f t="shared" si="0"/>
        <v>222.81999999999999</v>
      </c>
      <c r="J22" s="30">
        <f t="shared" si="1"/>
        <v>891.27999999999997</v>
      </c>
    </row>
    <row r="23" ht="17.25" customHeight="1">
      <c r="A23" s="23">
        <v>15</v>
      </c>
      <c r="B23" s="24" t="s">
        <v>31</v>
      </c>
      <c r="C23" s="25" t="s">
        <v>15</v>
      </c>
      <c r="D23" s="32">
        <v>6</v>
      </c>
      <c r="E23" s="27" t="s">
        <v>16</v>
      </c>
      <c r="F23" s="28">
        <v>1215</v>
      </c>
      <c r="G23" s="29">
        <v>969.36000000000001</v>
      </c>
      <c r="H23" s="30">
        <v>901.5</v>
      </c>
      <c r="I23" s="31">
        <f t="shared" si="0"/>
        <v>1028.6200000000001</v>
      </c>
      <c r="J23" s="30">
        <f t="shared" si="1"/>
        <v>6171.7200000000003</v>
      </c>
    </row>
    <row r="24" ht="17.25" customHeight="1">
      <c r="A24" s="23">
        <v>16</v>
      </c>
      <c r="B24" s="24" t="s">
        <v>32</v>
      </c>
      <c r="C24" s="25" t="s">
        <v>15</v>
      </c>
      <c r="D24" s="26">
        <v>500</v>
      </c>
      <c r="E24" s="27" t="s">
        <v>16</v>
      </c>
      <c r="F24" s="28">
        <v>1.98</v>
      </c>
      <c r="G24" s="29">
        <v>1.5800000000000001</v>
      </c>
      <c r="H24" s="30">
        <v>1.3700000000000001</v>
      </c>
      <c r="I24" s="33">
        <f t="shared" si="0"/>
        <v>1.6400000000000001</v>
      </c>
      <c r="J24" s="30">
        <f t="shared" si="1"/>
        <v>820</v>
      </c>
    </row>
    <row r="25" ht="17.25" customHeight="1">
      <c r="A25" s="23">
        <v>17</v>
      </c>
      <c r="B25" s="40" t="s">
        <v>33</v>
      </c>
      <c r="C25" s="41" t="s">
        <v>15</v>
      </c>
      <c r="D25" s="32">
        <v>500</v>
      </c>
      <c r="E25" s="27" t="s">
        <v>16</v>
      </c>
      <c r="F25" s="28">
        <v>0.82999999999999996</v>
      </c>
      <c r="G25" s="42">
        <v>1.1699999999999999</v>
      </c>
      <c r="H25" s="30">
        <v>1</v>
      </c>
      <c r="I25" s="33">
        <f t="shared" si="0"/>
        <v>1</v>
      </c>
      <c r="J25" s="30">
        <f t="shared" si="1"/>
        <v>500</v>
      </c>
    </row>
    <row r="26" ht="17.25" customHeight="1">
      <c r="A26" s="23">
        <v>18</v>
      </c>
      <c r="B26" s="40" t="s">
        <v>34</v>
      </c>
      <c r="C26" s="41" t="s">
        <v>15</v>
      </c>
      <c r="D26" s="32">
        <v>2</v>
      </c>
      <c r="E26" s="27" t="s">
        <v>26</v>
      </c>
      <c r="F26" s="28" t="s">
        <v>35</v>
      </c>
      <c r="G26" s="29">
        <v>79.209999999999994</v>
      </c>
      <c r="H26" s="30">
        <v>78.849999999999994</v>
      </c>
      <c r="I26" s="33">
        <f t="shared" si="0"/>
        <v>79.030000000000001</v>
      </c>
      <c r="J26" s="30">
        <f t="shared" si="1"/>
        <v>158.06</v>
      </c>
    </row>
    <row r="27" ht="17.25" customHeight="1">
      <c r="A27" s="23">
        <v>19</v>
      </c>
      <c r="B27" s="24" t="s">
        <v>36</v>
      </c>
      <c r="C27" s="25" t="s">
        <v>15</v>
      </c>
      <c r="D27" s="32">
        <v>4</v>
      </c>
      <c r="E27" s="27" t="s">
        <v>16</v>
      </c>
      <c r="F27" s="28">
        <v>317.18000000000001</v>
      </c>
      <c r="G27" s="29">
        <v>341</v>
      </c>
      <c r="H27" s="30">
        <v>323</v>
      </c>
      <c r="I27" s="31">
        <f t="shared" si="0"/>
        <v>327.06</v>
      </c>
      <c r="J27" s="30">
        <f t="shared" si="1"/>
        <v>1308.24</v>
      </c>
    </row>
    <row r="28" ht="17.25" customHeight="1">
      <c r="A28" s="43"/>
      <c r="B28" s="44"/>
      <c r="C28" s="25"/>
      <c r="D28" s="45"/>
      <c r="E28" s="27"/>
      <c r="F28" s="28">
        <v>0</v>
      </c>
      <c r="G28" s="29"/>
      <c r="H28" s="30"/>
      <c r="I28" s="33"/>
      <c r="J28" s="30"/>
    </row>
    <row r="29" s="12" customFormat="1" ht="18" customHeight="1">
      <c r="A29" s="13"/>
      <c r="B29" s="46" t="s">
        <v>37</v>
      </c>
      <c r="C29" s="47"/>
      <c r="D29" s="48"/>
      <c r="E29" s="48"/>
      <c r="F29" s="49"/>
      <c r="G29" s="50"/>
      <c r="H29" s="50"/>
      <c r="I29" s="51"/>
      <c r="J29" s="50">
        <f>SUM(J9:J28)</f>
        <v>99888.520000000004</v>
      </c>
    </row>
    <row r="30" ht="15">
      <c r="A30" s="52"/>
      <c r="B30" s="53" t="s">
        <v>38</v>
      </c>
      <c r="C30" s="54"/>
      <c r="D30" s="54"/>
      <c r="E30" s="55"/>
      <c r="F30" s="55"/>
      <c r="G30" s="55"/>
      <c r="H30" s="55"/>
      <c r="I30" s="56"/>
      <c r="J30" s="57"/>
    </row>
    <row r="31" ht="48" customHeight="1">
      <c r="A31" s="3"/>
      <c r="B31" s="58"/>
      <c r="C31" s="59"/>
      <c r="D31" s="59"/>
      <c r="E31" s="59"/>
      <c r="F31" s="59"/>
      <c r="G31" s="59"/>
      <c r="H31" s="59"/>
      <c r="I31" s="59"/>
      <c r="J31" s="59"/>
    </row>
    <row r="32" ht="17.25">
      <c r="A32" s="3"/>
      <c r="B32" s="60"/>
      <c r="C32" s="61"/>
      <c r="D32" s="61"/>
      <c r="E32" s="61"/>
      <c r="F32" s="62"/>
      <c r="G32" s="62"/>
      <c r="H32" s="62"/>
      <c r="I32" s="62"/>
      <c r="J32" s="63"/>
    </row>
    <row r="33" ht="24" customHeight="1">
      <c r="A33" s="3"/>
      <c r="B33" s="64" t="s">
        <v>39</v>
      </c>
      <c r="C33" s="65"/>
      <c r="D33" s="65"/>
      <c r="E33" s="65"/>
      <c r="F33" s="65"/>
      <c r="G33" s="65"/>
      <c r="H33" s="66"/>
      <c r="I33" s="66"/>
      <c r="J33" s="66"/>
    </row>
    <row r="34" ht="17.25">
      <c r="A34" s="3"/>
      <c r="B34" s="7"/>
      <c r="C34" s="9"/>
      <c r="D34" s="9"/>
      <c r="E34" s="9"/>
      <c r="F34" s="9"/>
      <c r="G34" s="9"/>
      <c r="H34" s="9"/>
      <c r="I34" s="9"/>
      <c r="J34" s="9"/>
    </row>
    <row r="35" ht="17.25">
      <c r="A35" s="3"/>
      <c r="B35" s="7"/>
      <c r="C35" s="9"/>
      <c r="D35" s="9"/>
      <c r="E35" s="9"/>
      <c r="F35" s="9"/>
      <c r="G35" s="9"/>
      <c r="H35" s="9"/>
      <c r="I35" s="9"/>
      <c r="J35" s="67"/>
    </row>
    <row r="36" ht="21" customHeight="1">
      <c r="A36" s="3"/>
      <c r="B36" s="68"/>
      <c r="C36" s="69"/>
      <c r="D36" s="69"/>
      <c r="E36" s="69"/>
      <c r="F36" s="69"/>
      <c r="G36" s="69"/>
      <c r="H36" s="69"/>
      <c r="I36" s="69"/>
      <c r="J36" s="69"/>
    </row>
    <row r="37">
      <c r="A37" s="3"/>
      <c r="B37" s="3"/>
      <c r="C37" s="3"/>
      <c r="D37" s="3"/>
      <c r="E37" s="3"/>
      <c r="F37" s="3"/>
      <c r="G37" s="3"/>
      <c r="H37" s="3"/>
      <c r="I37" s="3"/>
      <c r="J37" s="70"/>
    </row>
  </sheetData>
  <mergeCells count="16">
    <mergeCell ref="B1:J1"/>
    <mergeCell ref="B2:J2"/>
    <mergeCell ref="C3:J3"/>
    <mergeCell ref="A5:A7"/>
    <mergeCell ref="B5:B7"/>
    <mergeCell ref="C5:C7"/>
    <mergeCell ref="D5:D7"/>
    <mergeCell ref="E5:E7"/>
    <mergeCell ref="F5:I5"/>
    <mergeCell ref="F6:I6"/>
    <mergeCell ref="J6:J7"/>
    <mergeCell ref="B31:J31"/>
    <mergeCell ref="B33:G33"/>
    <mergeCell ref="H33:J33"/>
    <mergeCell ref="C34:J34"/>
    <mergeCell ref="B36:J36"/>
  </mergeCells>
  <printOptions headings="0" gridLines="0"/>
  <pageMargins left="0.25" right="0.25" top="0.75" bottom="0.75" header="0.29999999999999999" footer="0.29999999999999999"/>
  <pageSetup paperSize="9" scale="64" fitToWidth="1" fitToHeight="2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4">
    <outlinePr applyStyles="0" summaryBelow="1" summaryRight="1" showOutlineSymbols="1"/>
    <pageSetUpPr autoPageBreaks="1" fitToPage="0"/>
  </sheetPr>
  <sheetViews>
    <sheetView showRuler="1" zoomScale="80" workbookViewId="0">
      <selection activeCell="F1" activeCellId="0" sqref="F1"/>
    </sheetView>
  </sheetViews>
  <sheetFormatPr defaultColWidth="8.7109375" defaultRowHeight="14.25"/>
  <cols>
    <col customWidth="1" min="1" max="1" style="71" width="12"/>
    <col customWidth="1" min="2" max="2" style="71" width="24.140625"/>
    <col customWidth="1" min="3" max="15" style="72" width="12.5703125"/>
    <col customWidth="1" min="16" max="16" style="72" width="16.140625"/>
    <col min="17" max="16384" style="71" width="8.7109375"/>
  </cols>
  <sheetData>
    <row r="1" s="73" customFormat="1" ht="59.25">
      <c r="A1" s="74"/>
      <c r="B1" s="74"/>
      <c r="C1" s="75" t="s">
        <v>40</v>
      </c>
      <c r="D1" s="76" t="s">
        <v>41</v>
      </c>
      <c r="E1" s="76">
        <v>183</v>
      </c>
      <c r="F1" s="76">
        <v>222</v>
      </c>
      <c r="G1" s="76">
        <v>236</v>
      </c>
      <c r="H1" s="76">
        <v>656</v>
      </c>
      <c r="I1" s="76">
        <v>771</v>
      </c>
      <c r="J1" s="76">
        <v>1296</v>
      </c>
      <c r="K1" s="76">
        <v>1383</v>
      </c>
      <c r="L1" s="76">
        <v>1592</v>
      </c>
      <c r="M1" s="76">
        <v>1794</v>
      </c>
      <c r="N1" s="76">
        <v>2100</v>
      </c>
      <c r="O1" s="76" t="s">
        <v>42</v>
      </c>
      <c r="P1" s="76" t="s">
        <v>43</v>
      </c>
    </row>
    <row r="2">
      <c r="A2" s="77" t="s">
        <v>44</v>
      </c>
      <c r="B2" s="78" t="s">
        <v>45</v>
      </c>
      <c r="C2" s="79">
        <f t="shared" ref="C2:C16" si="2">SUM(D2:P2)</f>
        <v>0</v>
      </c>
      <c r="D2" s="80" t="str">
        <f t="shared" ref="D2:P7" ca="1" si="3">IFERROR(INDIRECT(D$1&amp;"!H"&amp;(12+ROW())),"")</f>
        <v/>
      </c>
      <c r="E2" s="80" t="str">
        <f t="shared" ref="E2:P2" ca="1" si="4">IFERROR(INDIRECT(E$1&amp;"!H"&amp;(12+ROW())),"")</f>
        <v/>
      </c>
      <c r="F2" s="80" t="str">
        <f t="shared" ca="1" si="4"/>
        <v/>
      </c>
      <c r="G2" s="80" t="str">
        <f t="shared" ca="1" si="4"/>
        <v/>
      </c>
      <c r="H2" s="80" t="str">
        <f t="shared" ca="1" si="4"/>
        <v/>
      </c>
      <c r="I2" s="80" t="str">
        <f t="shared" ca="1" si="4"/>
        <v/>
      </c>
      <c r="J2" s="80" t="str">
        <f t="shared" ca="1" si="4"/>
        <v/>
      </c>
      <c r="K2" s="80" t="str">
        <f t="shared" ca="1" si="4"/>
        <v/>
      </c>
      <c r="L2" s="80" t="str">
        <f t="shared" ca="1" si="4"/>
        <v/>
      </c>
      <c r="M2" s="80" t="str">
        <f t="shared" ca="1" si="4"/>
        <v/>
      </c>
      <c r="N2" s="80" t="str">
        <f t="shared" ca="1" si="4"/>
        <v/>
      </c>
      <c r="O2" s="80" t="str">
        <f t="shared" ca="1" si="4"/>
        <v/>
      </c>
      <c r="P2" s="80" t="str">
        <f t="shared" ca="1" si="4"/>
        <v/>
      </c>
      <c r="Q2" s="72"/>
    </row>
    <row r="3">
      <c r="A3" s="77"/>
      <c r="B3" s="78" t="s">
        <v>46</v>
      </c>
      <c r="C3" s="79">
        <f t="shared" si="2"/>
        <v>0</v>
      </c>
      <c r="D3" s="80" t="str">
        <f t="shared" ca="1" si="3"/>
        <v/>
      </c>
      <c r="E3" s="80" t="str">
        <f t="shared" ca="1" si="3"/>
        <v/>
      </c>
      <c r="F3" s="80" t="str">
        <f t="shared" ca="1" si="3"/>
        <v/>
      </c>
      <c r="G3" s="80" t="str">
        <f t="shared" ca="1" si="3"/>
        <v/>
      </c>
      <c r="H3" s="80" t="str">
        <f t="shared" ca="1" si="3"/>
        <v/>
      </c>
      <c r="I3" s="80" t="str">
        <f t="shared" ca="1" si="3"/>
        <v/>
      </c>
      <c r="J3" s="80" t="str">
        <f t="shared" ca="1" si="3"/>
        <v/>
      </c>
      <c r="K3" s="80" t="str">
        <f t="shared" ca="1" si="3"/>
        <v/>
      </c>
      <c r="L3" s="80" t="str">
        <f t="shared" ca="1" si="3"/>
        <v/>
      </c>
      <c r="M3" s="80" t="str">
        <f t="shared" ca="1" si="3"/>
        <v/>
      </c>
      <c r="N3" s="80" t="str">
        <f t="shared" ca="1" si="3"/>
        <v/>
      </c>
      <c r="O3" s="80" t="str">
        <f t="shared" ca="1" si="3"/>
        <v/>
      </c>
      <c r="P3" s="80" t="str">
        <f t="shared" ca="1" si="3"/>
        <v/>
      </c>
      <c r="Q3" s="72"/>
    </row>
    <row r="4">
      <c r="A4" s="77"/>
      <c r="B4" s="78" t="s">
        <v>47</v>
      </c>
      <c r="C4" s="79">
        <f t="shared" si="2"/>
        <v>0</v>
      </c>
      <c r="D4" s="80" t="str">
        <f t="shared" ca="1" si="3"/>
        <v/>
      </c>
      <c r="E4" s="80" t="str">
        <f t="shared" ca="1" si="3"/>
        <v/>
      </c>
      <c r="F4" s="80" t="str">
        <f t="shared" ca="1" si="3"/>
        <v/>
      </c>
      <c r="G4" s="80" t="str">
        <f t="shared" ca="1" si="3"/>
        <v/>
      </c>
      <c r="H4" s="80" t="str">
        <f t="shared" ca="1" si="3"/>
        <v/>
      </c>
      <c r="I4" s="80" t="str">
        <f t="shared" ca="1" si="3"/>
        <v/>
      </c>
      <c r="J4" s="80" t="str">
        <f t="shared" ca="1" si="3"/>
        <v/>
      </c>
      <c r="K4" s="80" t="str">
        <f t="shared" ca="1" si="3"/>
        <v/>
      </c>
      <c r="L4" s="80" t="str">
        <f t="shared" ca="1" si="3"/>
        <v/>
      </c>
      <c r="M4" s="80" t="str">
        <f t="shared" ca="1" si="3"/>
        <v/>
      </c>
      <c r="N4" s="80" t="str">
        <f t="shared" ca="1" si="3"/>
        <v/>
      </c>
      <c r="O4" s="80" t="str">
        <f t="shared" ca="1" si="3"/>
        <v/>
      </c>
      <c r="P4" s="80" t="str">
        <f t="shared" ca="1" si="3"/>
        <v/>
      </c>
      <c r="Q4" s="72"/>
    </row>
    <row r="5">
      <c r="A5" s="77" t="s">
        <v>48</v>
      </c>
      <c r="B5" s="78" t="s">
        <v>45</v>
      </c>
      <c r="C5" s="79">
        <f t="shared" si="2"/>
        <v>0</v>
      </c>
      <c r="D5" s="80" t="str">
        <f t="shared" ca="1" si="3"/>
        <v/>
      </c>
      <c r="E5" s="80" t="str">
        <f t="shared" ca="1" si="3"/>
        <v/>
      </c>
      <c r="F5" s="80" t="str">
        <f t="shared" ca="1" si="3"/>
        <v/>
      </c>
      <c r="G5" s="80" t="str">
        <f t="shared" ca="1" si="3"/>
        <v/>
      </c>
      <c r="H5" s="80" t="str">
        <f t="shared" ca="1" si="3"/>
        <v/>
      </c>
      <c r="I5" s="80" t="str">
        <f t="shared" ca="1" si="3"/>
        <v/>
      </c>
      <c r="J5" s="80" t="str">
        <f t="shared" ca="1" si="3"/>
        <v/>
      </c>
      <c r="K5" s="80" t="str">
        <f t="shared" ca="1" si="3"/>
        <v/>
      </c>
      <c r="L5" s="80" t="str">
        <f t="shared" ca="1" si="3"/>
        <v/>
      </c>
      <c r="M5" s="80" t="str">
        <f t="shared" ca="1" si="3"/>
        <v/>
      </c>
      <c r="N5" s="80" t="str">
        <f t="shared" ca="1" si="3"/>
        <v/>
      </c>
      <c r="O5" s="80" t="str">
        <f t="shared" ca="1" si="3"/>
        <v/>
      </c>
      <c r="P5" s="80" t="str">
        <f t="shared" ca="1" si="3"/>
        <v/>
      </c>
      <c r="Q5" s="72"/>
    </row>
    <row r="6">
      <c r="A6" s="77"/>
      <c r="B6" s="78" t="s">
        <v>46</v>
      </c>
      <c r="C6" s="79">
        <f t="shared" si="2"/>
        <v>0</v>
      </c>
      <c r="D6" s="80" t="str">
        <f t="shared" ca="1" si="3"/>
        <v/>
      </c>
      <c r="E6" s="80" t="str">
        <f t="shared" ca="1" si="3"/>
        <v/>
      </c>
      <c r="F6" s="80" t="str">
        <f t="shared" ca="1" si="3"/>
        <v/>
      </c>
      <c r="G6" s="80" t="str">
        <f t="shared" ca="1" si="3"/>
        <v/>
      </c>
      <c r="H6" s="80" t="str">
        <f t="shared" ca="1" si="3"/>
        <v/>
      </c>
      <c r="I6" s="80" t="str">
        <f t="shared" ca="1" si="3"/>
        <v/>
      </c>
      <c r="J6" s="80" t="str">
        <f t="shared" ca="1" si="3"/>
        <v/>
      </c>
      <c r="K6" s="80" t="str">
        <f t="shared" ca="1" si="3"/>
        <v/>
      </c>
      <c r="L6" s="80" t="str">
        <f t="shared" ca="1" si="3"/>
        <v/>
      </c>
      <c r="M6" s="80" t="str">
        <f t="shared" ca="1" si="3"/>
        <v/>
      </c>
      <c r="N6" s="80" t="str">
        <f t="shared" ca="1" si="3"/>
        <v/>
      </c>
      <c r="O6" s="80" t="str">
        <f t="shared" ca="1" si="3"/>
        <v/>
      </c>
      <c r="P6" s="80" t="str">
        <f t="shared" ca="1" si="3"/>
        <v/>
      </c>
      <c r="Q6" s="72"/>
    </row>
    <row r="7">
      <c r="A7" s="77"/>
      <c r="B7" s="78" t="s">
        <v>47</v>
      </c>
      <c r="C7" s="79">
        <f t="shared" si="2"/>
        <v>0</v>
      </c>
      <c r="D7" s="80" t="str">
        <f t="shared" ca="1" si="3"/>
        <v/>
      </c>
      <c r="E7" s="80" t="str">
        <f t="shared" ca="1" si="3"/>
        <v/>
      </c>
      <c r="F7" s="80" t="str">
        <f t="shared" ca="1" si="3"/>
        <v/>
      </c>
      <c r="G7" s="80" t="str">
        <f t="shared" ca="1" si="3"/>
        <v/>
      </c>
      <c r="H7" s="80" t="str">
        <f t="shared" ca="1" si="3"/>
        <v/>
      </c>
      <c r="I7" s="80" t="str">
        <f t="shared" ca="1" si="3"/>
        <v/>
      </c>
      <c r="J7" s="80" t="str">
        <f t="shared" ca="1" si="3"/>
        <v/>
      </c>
      <c r="K7" s="80" t="str">
        <f t="shared" ca="1" si="3"/>
        <v/>
      </c>
      <c r="L7" s="80" t="str">
        <f t="shared" ca="1" si="3"/>
        <v/>
      </c>
      <c r="M7" s="80" t="str">
        <f t="shared" ca="1" si="3"/>
        <v/>
      </c>
      <c r="N7" s="80" t="str">
        <f t="shared" ca="1" si="3"/>
        <v/>
      </c>
      <c r="O7" s="80" t="str">
        <f t="shared" ca="1" si="3"/>
        <v/>
      </c>
      <c r="P7" s="80" t="str">
        <f t="shared" ca="1" si="3"/>
        <v/>
      </c>
      <c r="Q7" s="72"/>
    </row>
    <row r="8">
      <c r="A8" s="78" t="s">
        <v>49</v>
      </c>
      <c r="B8" s="78"/>
      <c r="C8" s="81">
        <f t="shared" si="2"/>
        <v>0</v>
      </c>
      <c r="D8" s="81" t="str">
        <f ca="1">IFERROR(INDIRECT(D$1&amp;"!i20"),"")</f>
        <v/>
      </c>
      <c r="E8" s="81" t="str">
        <f t="shared" ref="E8:P8" ca="1" si="5">IFERROR(INDIRECT(E$1&amp;"!i20"),"")</f>
        <v/>
      </c>
      <c r="F8" s="81" t="str">
        <f t="shared" ca="1" si="5"/>
        <v/>
      </c>
      <c r="G8" s="81" t="str">
        <f t="shared" ca="1" si="5"/>
        <v/>
      </c>
      <c r="H8" s="81" t="str">
        <f t="shared" ca="1" si="5"/>
        <v/>
      </c>
      <c r="I8" s="81" t="str">
        <f t="shared" ca="1" si="5"/>
        <v/>
      </c>
      <c r="J8" s="81" t="str">
        <f t="shared" ca="1" si="5"/>
        <v/>
      </c>
      <c r="K8" s="81" t="str">
        <f t="shared" ca="1" si="5"/>
        <v/>
      </c>
      <c r="L8" s="81" t="str">
        <f t="shared" ca="1" si="5"/>
        <v/>
      </c>
      <c r="M8" s="81" t="str">
        <f t="shared" ca="1" si="5"/>
        <v/>
      </c>
      <c r="N8" s="81" t="str">
        <f t="shared" ca="1" si="5"/>
        <v/>
      </c>
      <c r="O8" s="81" t="str">
        <f t="shared" ca="1" si="5"/>
        <v/>
      </c>
      <c r="P8" s="81" t="str">
        <f t="shared" ca="1" si="5"/>
        <v/>
      </c>
      <c r="Q8" s="72"/>
    </row>
    <row r="9">
      <c r="A9" s="77" t="s">
        <v>44</v>
      </c>
      <c r="B9" s="78" t="s">
        <v>45</v>
      </c>
      <c r="C9" s="79">
        <f t="shared" si="2"/>
        <v>0</v>
      </c>
      <c r="D9" s="82" t="str">
        <f t="shared" ref="D9:P14" ca="1" si="6">IFERROR(INDIRECT(D$1&amp;"!J"&amp;(5+ROW())),"")</f>
        <v/>
      </c>
      <c r="E9" s="82" t="str">
        <f t="shared" ref="E9:P9" ca="1" si="7">IFERROR(INDIRECT(E$1&amp;"!J"&amp;(5+ROW())),"")</f>
        <v/>
      </c>
      <c r="F9" s="82" t="str">
        <f t="shared" ca="1" si="7"/>
        <v/>
      </c>
      <c r="G9" s="82" t="str">
        <f t="shared" ca="1" si="7"/>
        <v/>
      </c>
      <c r="H9" s="82" t="str">
        <f t="shared" ca="1" si="7"/>
        <v/>
      </c>
      <c r="I9" s="82" t="str">
        <f t="shared" ca="1" si="7"/>
        <v/>
      </c>
      <c r="J9" s="82" t="str">
        <f t="shared" ca="1" si="7"/>
        <v/>
      </c>
      <c r="K9" s="82" t="str">
        <f t="shared" ca="1" si="7"/>
        <v/>
      </c>
      <c r="L9" s="82" t="str">
        <f t="shared" ca="1" si="7"/>
        <v/>
      </c>
      <c r="M9" s="82" t="str">
        <f t="shared" ca="1" si="7"/>
        <v/>
      </c>
      <c r="N9" s="82" t="str">
        <f t="shared" ca="1" si="7"/>
        <v/>
      </c>
      <c r="O9" s="82" t="str">
        <f t="shared" ca="1" si="7"/>
        <v/>
      </c>
      <c r="P9" s="82" t="str">
        <f t="shared" ca="1" si="7"/>
        <v/>
      </c>
      <c r="Q9" s="72"/>
    </row>
    <row r="10">
      <c r="A10" s="77"/>
      <c r="B10" s="78" t="s">
        <v>46</v>
      </c>
      <c r="C10" s="79">
        <f t="shared" si="2"/>
        <v>0</v>
      </c>
      <c r="D10" s="82" t="str">
        <f t="shared" ca="1" si="6"/>
        <v/>
      </c>
      <c r="E10" s="82" t="str">
        <f t="shared" ca="1" si="6"/>
        <v/>
      </c>
      <c r="F10" s="82" t="str">
        <f t="shared" ca="1" si="6"/>
        <v/>
      </c>
      <c r="G10" s="82" t="str">
        <f t="shared" ca="1" si="6"/>
        <v/>
      </c>
      <c r="H10" s="82" t="str">
        <f t="shared" ca="1" si="6"/>
        <v/>
      </c>
      <c r="I10" s="82" t="str">
        <f t="shared" ca="1" si="6"/>
        <v/>
      </c>
      <c r="J10" s="82" t="str">
        <f t="shared" ca="1" si="6"/>
        <v/>
      </c>
      <c r="K10" s="82" t="str">
        <f t="shared" ca="1" si="6"/>
        <v/>
      </c>
      <c r="L10" s="82" t="str">
        <f t="shared" ca="1" si="6"/>
        <v/>
      </c>
      <c r="M10" s="82" t="str">
        <f t="shared" ca="1" si="6"/>
        <v/>
      </c>
      <c r="N10" s="82" t="str">
        <f t="shared" ca="1" si="6"/>
        <v/>
      </c>
      <c r="O10" s="82" t="str">
        <f t="shared" ca="1" si="6"/>
        <v/>
      </c>
      <c r="P10" s="82" t="str">
        <f t="shared" ca="1" si="6"/>
        <v/>
      </c>
      <c r="Q10" s="72"/>
    </row>
    <row r="11">
      <c r="A11" s="77"/>
      <c r="B11" s="78" t="s">
        <v>47</v>
      </c>
      <c r="C11" s="79">
        <f t="shared" si="2"/>
        <v>0</v>
      </c>
      <c r="D11" s="82" t="str">
        <f t="shared" ca="1" si="6"/>
        <v/>
      </c>
      <c r="E11" s="82" t="str">
        <f t="shared" ca="1" si="6"/>
        <v/>
      </c>
      <c r="F11" s="82" t="str">
        <f t="shared" ca="1" si="6"/>
        <v/>
      </c>
      <c r="G11" s="82" t="str">
        <f t="shared" ca="1" si="6"/>
        <v/>
      </c>
      <c r="H11" s="82" t="str">
        <f t="shared" ca="1" si="6"/>
        <v/>
      </c>
      <c r="I11" s="82" t="str">
        <f t="shared" ca="1" si="6"/>
        <v/>
      </c>
      <c r="J11" s="82" t="str">
        <f t="shared" ca="1" si="6"/>
        <v/>
      </c>
      <c r="K11" s="82" t="str">
        <f t="shared" ca="1" si="6"/>
        <v/>
      </c>
      <c r="L11" s="82" t="str">
        <f t="shared" ca="1" si="6"/>
        <v/>
      </c>
      <c r="M11" s="82" t="str">
        <f t="shared" ca="1" si="6"/>
        <v/>
      </c>
      <c r="N11" s="82" t="str">
        <f t="shared" ca="1" si="6"/>
        <v/>
      </c>
      <c r="O11" s="82" t="str">
        <f t="shared" ca="1" si="6"/>
        <v/>
      </c>
      <c r="P11" s="82" t="str">
        <f t="shared" ca="1" si="6"/>
        <v/>
      </c>
      <c r="Q11" s="72"/>
    </row>
    <row r="12">
      <c r="A12" s="77" t="s">
        <v>48</v>
      </c>
      <c r="B12" s="78" t="s">
        <v>45</v>
      </c>
      <c r="C12" s="79">
        <f t="shared" si="2"/>
        <v>0</v>
      </c>
      <c r="D12" s="82" t="str">
        <f t="shared" ca="1" si="6"/>
        <v/>
      </c>
      <c r="E12" s="82" t="str">
        <f t="shared" ca="1" si="6"/>
        <v/>
      </c>
      <c r="F12" s="82" t="str">
        <f t="shared" ca="1" si="6"/>
        <v/>
      </c>
      <c r="G12" s="82" t="str">
        <f t="shared" ca="1" si="6"/>
        <v/>
      </c>
      <c r="H12" s="82" t="str">
        <f t="shared" ca="1" si="6"/>
        <v/>
      </c>
      <c r="I12" s="82" t="str">
        <f t="shared" ca="1" si="6"/>
        <v/>
      </c>
      <c r="J12" s="82" t="str">
        <f t="shared" ca="1" si="6"/>
        <v/>
      </c>
      <c r="K12" s="82" t="str">
        <f t="shared" ca="1" si="6"/>
        <v/>
      </c>
      <c r="L12" s="82" t="str">
        <f t="shared" ca="1" si="6"/>
        <v/>
      </c>
      <c r="M12" s="82" t="str">
        <f t="shared" ca="1" si="6"/>
        <v/>
      </c>
      <c r="N12" s="82" t="str">
        <f t="shared" ca="1" si="6"/>
        <v/>
      </c>
      <c r="O12" s="82" t="str">
        <f t="shared" ca="1" si="6"/>
        <v/>
      </c>
      <c r="P12" s="82" t="str">
        <f t="shared" ca="1" si="6"/>
        <v/>
      </c>
      <c r="Q12" s="72"/>
    </row>
    <row r="13">
      <c r="A13" s="77"/>
      <c r="B13" s="78" t="s">
        <v>46</v>
      </c>
      <c r="C13" s="79">
        <f t="shared" si="2"/>
        <v>0</v>
      </c>
      <c r="D13" s="82" t="str">
        <f t="shared" ca="1" si="6"/>
        <v/>
      </c>
      <c r="E13" s="82" t="str">
        <f t="shared" ca="1" si="6"/>
        <v/>
      </c>
      <c r="F13" s="82" t="str">
        <f t="shared" ca="1" si="6"/>
        <v/>
      </c>
      <c r="G13" s="82" t="str">
        <f t="shared" ca="1" si="6"/>
        <v/>
      </c>
      <c r="H13" s="82" t="str">
        <f t="shared" ca="1" si="6"/>
        <v/>
      </c>
      <c r="I13" s="82" t="str">
        <f t="shared" ca="1" si="6"/>
        <v/>
      </c>
      <c r="J13" s="82" t="str">
        <f t="shared" ca="1" si="6"/>
        <v/>
      </c>
      <c r="K13" s="82" t="str">
        <f t="shared" ca="1" si="6"/>
        <v/>
      </c>
      <c r="L13" s="82" t="str">
        <f t="shared" ca="1" si="6"/>
        <v/>
      </c>
      <c r="M13" s="82" t="str">
        <f t="shared" ca="1" si="6"/>
        <v/>
      </c>
      <c r="N13" s="82" t="str">
        <f t="shared" ca="1" si="6"/>
        <v/>
      </c>
      <c r="O13" s="82" t="str">
        <f t="shared" ca="1" si="6"/>
        <v/>
      </c>
      <c r="P13" s="82" t="str">
        <f t="shared" ca="1" si="6"/>
        <v/>
      </c>
      <c r="Q13" s="72"/>
    </row>
    <row r="14">
      <c r="A14" s="77"/>
      <c r="B14" s="78" t="s">
        <v>47</v>
      </c>
      <c r="C14" s="79">
        <f t="shared" si="2"/>
        <v>0</v>
      </c>
      <c r="D14" s="82" t="str">
        <f t="shared" ca="1" si="6"/>
        <v/>
      </c>
      <c r="E14" s="82" t="str">
        <f t="shared" ca="1" si="6"/>
        <v/>
      </c>
      <c r="F14" s="82" t="str">
        <f t="shared" ca="1" si="6"/>
        <v/>
      </c>
      <c r="G14" s="82" t="str">
        <f t="shared" ca="1" si="6"/>
        <v/>
      </c>
      <c r="H14" s="82" t="str">
        <f t="shared" ca="1" si="6"/>
        <v/>
      </c>
      <c r="I14" s="82" t="str">
        <f t="shared" ca="1" si="6"/>
        <v/>
      </c>
      <c r="J14" s="82" t="str">
        <f t="shared" ca="1" si="6"/>
        <v/>
      </c>
      <c r="K14" s="82" t="str">
        <f t="shared" ca="1" si="6"/>
        <v/>
      </c>
      <c r="L14" s="82" t="str">
        <f t="shared" ca="1" si="6"/>
        <v/>
      </c>
      <c r="M14" s="82" t="str">
        <f t="shared" ca="1" si="6"/>
        <v/>
      </c>
      <c r="N14" s="82" t="str">
        <f t="shared" ca="1" si="6"/>
        <v/>
      </c>
      <c r="O14" s="82" t="str">
        <f t="shared" ca="1" si="6"/>
        <v/>
      </c>
      <c r="P14" s="82" t="str">
        <f t="shared" ca="1" si="6"/>
        <v/>
      </c>
      <c r="Q14" s="72"/>
    </row>
    <row r="15">
      <c r="A15" s="78" t="s">
        <v>50</v>
      </c>
      <c r="B15" s="78"/>
      <c r="C15" s="81">
        <f t="shared" si="2"/>
        <v>0</v>
      </c>
      <c r="D15" s="81" t="str">
        <f ca="1">IFERROR(INDIRECT(D$1&amp;"!k20"),"")</f>
        <v/>
      </c>
      <c r="E15" s="81" t="str">
        <f t="shared" ref="E15:P15" ca="1" si="8">IFERROR(INDIRECT(E$1&amp;"!k20"),"")</f>
        <v/>
      </c>
      <c r="F15" s="81" t="str">
        <f t="shared" ca="1" si="8"/>
        <v/>
      </c>
      <c r="G15" s="81" t="str">
        <f t="shared" ca="1" si="8"/>
        <v/>
      </c>
      <c r="H15" s="81" t="str">
        <f t="shared" ca="1" si="8"/>
        <v/>
      </c>
      <c r="I15" s="81" t="str">
        <f t="shared" ca="1" si="8"/>
        <v/>
      </c>
      <c r="J15" s="81" t="str">
        <f t="shared" ca="1" si="8"/>
        <v/>
      </c>
      <c r="K15" s="81" t="str">
        <f t="shared" ca="1" si="8"/>
        <v/>
      </c>
      <c r="L15" s="81" t="str">
        <f t="shared" ca="1" si="8"/>
        <v/>
      </c>
      <c r="M15" s="81" t="str">
        <f t="shared" ca="1" si="8"/>
        <v/>
      </c>
      <c r="N15" s="81" t="str">
        <f t="shared" ca="1" si="8"/>
        <v/>
      </c>
      <c r="O15" s="81" t="str">
        <f t="shared" ca="1" si="8"/>
        <v/>
      </c>
      <c r="P15" s="81" t="str">
        <f t="shared" ca="1" si="8"/>
        <v/>
      </c>
      <c r="Q15" s="72"/>
    </row>
    <row r="16">
      <c r="A16" s="78" t="s">
        <v>51</v>
      </c>
      <c r="B16" s="78"/>
      <c r="C16" s="81">
        <f t="shared" si="2"/>
        <v>0</v>
      </c>
      <c r="D16" s="81" t="str">
        <f ca="1">IFERROR(INDIRECT(D$1&amp;"!M21"),"")</f>
        <v/>
      </c>
      <c r="E16" s="81" t="str">
        <f t="shared" ref="E16:P16" ca="1" si="9">IFERROR(INDIRECT(E$1&amp;"!M21"),"")</f>
        <v/>
      </c>
      <c r="F16" s="81" t="str">
        <f t="shared" ca="1" si="9"/>
        <v/>
      </c>
      <c r="G16" s="81" t="str">
        <f t="shared" ca="1" si="9"/>
        <v/>
      </c>
      <c r="H16" s="81" t="str">
        <f t="shared" ca="1" si="9"/>
        <v/>
      </c>
      <c r="I16" s="81" t="str">
        <f t="shared" ca="1" si="9"/>
        <v/>
      </c>
      <c r="J16" s="81" t="str">
        <f t="shared" ca="1" si="9"/>
        <v/>
      </c>
      <c r="K16" s="81" t="str">
        <f t="shared" ca="1" si="9"/>
        <v/>
      </c>
      <c r="L16" s="81" t="str">
        <f t="shared" ca="1" si="9"/>
        <v/>
      </c>
      <c r="M16" s="81" t="str">
        <f t="shared" ca="1" si="9"/>
        <v/>
      </c>
      <c r="N16" s="81" t="str">
        <f t="shared" ca="1" si="9"/>
        <v/>
      </c>
      <c r="O16" s="81" t="str">
        <f t="shared" ca="1" si="9"/>
        <v/>
      </c>
      <c r="P16" s="81" t="str">
        <f t="shared" ca="1" si="9"/>
        <v/>
      </c>
      <c r="Q16" s="72"/>
    </row>
    <row r="17">
      <c r="A17" s="83" t="s">
        <v>52</v>
      </c>
      <c r="B17" s="83"/>
      <c r="C17" s="84">
        <f>C16*20/120</f>
        <v>0</v>
      </c>
      <c r="D17" s="72">
        <v>1</v>
      </c>
      <c r="E17" s="72">
        <v>2</v>
      </c>
      <c r="F17" s="72">
        <v>3</v>
      </c>
      <c r="G17" s="72">
        <v>4</v>
      </c>
      <c r="H17" s="72">
        <v>5</v>
      </c>
      <c r="I17" s="72">
        <v>6</v>
      </c>
      <c r="J17" s="72">
        <v>7</v>
      </c>
      <c r="K17" s="72">
        <v>8</v>
      </c>
      <c r="L17" s="72">
        <v>9</v>
      </c>
      <c r="M17" s="72">
        <v>10</v>
      </c>
      <c r="N17" s="72">
        <v>11</v>
      </c>
      <c r="O17" s="72">
        <v>12</v>
      </c>
      <c r="P17" s="72">
        <v>13</v>
      </c>
      <c r="Q17" s="72"/>
    </row>
    <row r="18">
      <c r="B18" s="85">
        <v>1.e-002</v>
      </c>
      <c r="C18" s="84">
        <f>C16*0.01</f>
        <v>0</v>
      </c>
      <c r="D18" s="86" t="e">
        <f>ROUND(D8/D16,4)</f>
        <v>#VALUE!</v>
      </c>
      <c r="E18" s="86" t="e">
        <f t="shared" ref="E18:P18" si="10">ROUND(E8/E16,4)</f>
        <v>#VALUE!</v>
      </c>
      <c r="F18" s="86" t="e">
        <f t="shared" si="10"/>
        <v>#VALUE!</v>
      </c>
      <c r="G18" s="86" t="e">
        <f t="shared" si="10"/>
        <v>#VALUE!</v>
      </c>
      <c r="H18" s="86" t="e">
        <f t="shared" si="10"/>
        <v>#VALUE!</v>
      </c>
      <c r="I18" s="86" t="e">
        <f t="shared" si="10"/>
        <v>#VALUE!</v>
      </c>
      <c r="J18" s="86" t="e">
        <f>ROUND(J8/J16,4)</f>
        <v>#VALUE!</v>
      </c>
      <c r="K18" s="86" t="e">
        <f t="shared" si="10"/>
        <v>#VALUE!</v>
      </c>
      <c r="L18" s="86" t="e">
        <f t="shared" si="10"/>
        <v>#VALUE!</v>
      </c>
      <c r="M18" s="86" t="e">
        <f t="shared" si="10"/>
        <v>#VALUE!</v>
      </c>
      <c r="N18" s="86" t="e">
        <f t="shared" si="10"/>
        <v>#VALUE!</v>
      </c>
      <c r="O18" s="86" t="e">
        <f t="shared" si="10"/>
        <v>#VALUE!</v>
      </c>
      <c r="P18" s="86" t="e">
        <f t="shared" si="10"/>
        <v>#VALUE!</v>
      </c>
      <c r="Q18" s="72"/>
    </row>
    <row r="19">
      <c r="B19" s="85">
        <v>5.0000000000000003e-002</v>
      </c>
      <c r="C19" s="84">
        <f>C16*0.05</f>
        <v>0</v>
      </c>
      <c r="D19" s="86" t="e">
        <f>ROUND(D15/D16,4)</f>
        <v>#VALUE!</v>
      </c>
      <c r="E19" s="86" t="e">
        <f t="shared" ref="E19:P19" si="11">ROUND(E15/E16,4)</f>
        <v>#VALUE!</v>
      </c>
      <c r="F19" s="86" t="e">
        <f t="shared" si="11"/>
        <v>#VALUE!</v>
      </c>
      <c r="G19" s="86" t="e">
        <f t="shared" si="11"/>
        <v>#VALUE!</v>
      </c>
      <c r="H19" s="86" t="e">
        <f t="shared" si="11"/>
        <v>#VALUE!</v>
      </c>
      <c r="I19" s="86" t="e">
        <f t="shared" si="11"/>
        <v>#VALUE!</v>
      </c>
      <c r="J19" s="86" t="e">
        <f>ROUND(J15/J16,4)</f>
        <v>#VALUE!</v>
      </c>
      <c r="K19" s="86" t="e">
        <f t="shared" si="11"/>
        <v>#VALUE!</v>
      </c>
      <c r="L19" s="86" t="e">
        <f t="shared" si="11"/>
        <v>#VALUE!</v>
      </c>
      <c r="M19" s="86" t="e">
        <f t="shared" si="11"/>
        <v>#VALUE!</v>
      </c>
      <c r="N19" s="86" t="e">
        <f t="shared" si="11"/>
        <v>#VALUE!</v>
      </c>
      <c r="O19" s="86" t="e">
        <f t="shared" si="11"/>
        <v>#VALUE!</v>
      </c>
      <c r="P19" s="86" t="e">
        <f t="shared" si="11"/>
        <v>#VALUE!</v>
      </c>
      <c r="Q19" s="72"/>
    </row>
    <row r="21" s="87" customFormat="1">
      <c r="A21" s="88" t="s">
        <v>53</v>
      </c>
      <c r="B21" s="88" t="s">
        <v>54</v>
      </c>
      <c r="C21" s="88" t="s">
        <v>55</v>
      </c>
      <c r="D21" s="88"/>
      <c r="E21" s="88" t="s">
        <v>56</v>
      </c>
      <c r="F21" s="88"/>
      <c r="G21" s="88" t="s">
        <v>57</v>
      </c>
    </row>
    <row r="22">
      <c r="A22" s="89" t="s">
        <v>41</v>
      </c>
      <c r="B22" s="89" t="str">
        <f t="shared" ref="B22:B34" ca="1" si="12">IFERROR(MID(INDIRECT(A22&amp;"!A8"),9,17),"")</f>
        <v/>
      </c>
      <c r="C22" s="89" t="str">
        <f t="shared" ref="C22:C34" ca="1" si="13">IFERROR(INDIRECT(A22&amp;"!G2"),"")&amp;"  "</f>
        <v xml:space="preserve">  </v>
      </c>
      <c r="D22" s="89"/>
      <c r="E22" s="89" t="str">
        <f t="shared" ref="E22:E34" ca="1" si="14">IFERROR(INDIRECT(A22&amp;"!G3"),"")</f>
        <v/>
      </c>
      <c r="F22" s="89"/>
      <c r="G22" s="89" t="str">
        <f t="shared" ref="G22:G34" ca="1" si="15">IFERROR(MID(INDIRECT(A22&amp;"!G4"),19,LEN(INDIRECT(A22&amp;"!G4"))-15),"")</f>
        <v/>
      </c>
      <c r="I22" s="81" t="str">
        <f ca="1">IFERROR(INDIRECT(D$1&amp;"!M21"),"")</f>
        <v/>
      </c>
      <c r="J22" s="81" t="e">
        <f t="shared" ref="J22:J34" si="16">I22*20/120</f>
        <v>#VALUE!</v>
      </c>
      <c r="K22" s="81" t="str">
        <f ca="1">IFERROR(INDIRECT(D$1&amp;"!i20"),"")</f>
        <v/>
      </c>
      <c r="L22" s="81" t="str">
        <f ca="1">IFERROR(INDIRECT(D$1&amp;"!k20"),"")</f>
        <v/>
      </c>
      <c r="M22" s="81" t="e">
        <f t="shared" ref="M22:M34" si="17">I22*0.01</f>
        <v>#VALUE!</v>
      </c>
      <c r="N22" s="81" t="e">
        <f t="shared" ref="N22:N34" si="18">I22*0.05</f>
        <v>#VALUE!</v>
      </c>
      <c r="O22" s="71" t="s">
        <v>58</v>
      </c>
    </row>
    <row r="23">
      <c r="A23" s="89">
        <v>183</v>
      </c>
      <c r="B23" s="89" t="str">
        <f t="shared" ca="1" si="12"/>
        <v/>
      </c>
      <c r="C23" s="89" t="str">
        <f t="shared" ca="1" si="13"/>
        <v xml:space="preserve">  </v>
      </c>
      <c r="D23" s="89"/>
      <c r="E23" s="89" t="str">
        <f t="shared" ca="1" si="14"/>
        <v/>
      </c>
      <c r="F23" s="89"/>
      <c r="G23" s="89" t="str">
        <f t="shared" ca="1" si="15"/>
        <v/>
      </c>
      <c r="I23" s="81" t="str">
        <f ca="1">IFERROR(INDIRECT(E$1&amp;"!M21"),"")</f>
        <v/>
      </c>
      <c r="J23" s="81" t="e">
        <f t="shared" si="16"/>
        <v>#VALUE!</v>
      </c>
      <c r="K23" s="81" t="str">
        <f ca="1">IFERROR(INDIRECT(E$1&amp;"!i20"),"")</f>
        <v/>
      </c>
      <c r="L23" s="81" t="str">
        <f ca="1">IFERROR(INDIRECT(E$1&amp;"!k20"),"")</f>
        <v/>
      </c>
      <c r="M23" s="81" t="e">
        <f t="shared" si="17"/>
        <v>#VALUE!</v>
      </c>
      <c r="N23" s="81" t="e">
        <f t="shared" si="18"/>
        <v>#VALUE!</v>
      </c>
      <c r="O23" s="71" t="s">
        <v>59</v>
      </c>
    </row>
    <row r="24">
      <c r="A24" s="89">
        <v>222</v>
      </c>
      <c r="B24" s="89" t="str">
        <f t="shared" ca="1" si="12"/>
        <v/>
      </c>
      <c r="C24" s="89" t="str">
        <f t="shared" ca="1" si="13"/>
        <v xml:space="preserve">  </v>
      </c>
      <c r="D24" s="89"/>
      <c r="E24" s="89" t="str">
        <f t="shared" ca="1" si="14"/>
        <v/>
      </c>
      <c r="F24" s="89"/>
      <c r="G24" s="89" t="str">
        <f t="shared" ca="1" si="15"/>
        <v/>
      </c>
      <c r="I24" s="81" t="str">
        <f ca="1">IFERROR(INDIRECT(F$1&amp;"!M21"),"")</f>
        <v/>
      </c>
      <c r="J24" s="81" t="e">
        <f t="shared" si="16"/>
        <v>#VALUE!</v>
      </c>
      <c r="K24" s="81" t="str">
        <f ca="1">IFERROR(INDIRECT(F$1&amp;"!i20"),"")</f>
        <v/>
      </c>
      <c r="L24" s="81" t="str">
        <f ca="1">IFERROR(INDIRECT(F$1&amp;"!k20"),"")</f>
        <v/>
      </c>
      <c r="M24" s="81" t="e">
        <f t="shared" si="17"/>
        <v>#VALUE!</v>
      </c>
      <c r="N24" s="81" t="e">
        <f t="shared" si="18"/>
        <v>#VALUE!</v>
      </c>
      <c r="O24" s="71" t="s">
        <v>60</v>
      </c>
    </row>
    <row r="25">
      <c r="A25" s="89">
        <v>236</v>
      </c>
      <c r="B25" s="89" t="str">
        <f t="shared" ca="1" si="12"/>
        <v/>
      </c>
      <c r="C25" s="89" t="str">
        <f t="shared" ca="1" si="13"/>
        <v xml:space="preserve">  </v>
      </c>
      <c r="D25" s="89"/>
      <c r="E25" s="89" t="str">
        <f t="shared" ca="1" si="14"/>
        <v/>
      </c>
      <c r="F25" s="89"/>
      <c r="G25" s="89" t="str">
        <f t="shared" ca="1" si="15"/>
        <v/>
      </c>
      <c r="I25" s="81" t="str">
        <f ca="1">IFERROR(INDIRECT(G$1&amp;"!M21"),"")</f>
        <v/>
      </c>
      <c r="J25" s="81" t="e">
        <f t="shared" si="16"/>
        <v>#VALUE!</v>
      </c>
      <c r="K25" s="81" t="str">
        <f ca="1">IFERROR(INDIRECT(G$1&amp;"!i20"),"")</f>
        <v/>
      </c>
      <c r="L25" s="81" t="str">
        <f ca="1">IFERROR(INDIRECT(G$1&amp;"!k20"),"")</f>
        <v/>
      </c>
      <c r="M25" s="81" t="e">
        <f t="shared" si="17"/>
        <v>#VALUE!</v>
      </c>
      <c r="N25" s="81" t="e">
        <f t="shared" si="18"/>
        <v>#VALUE!</v>
      </c>
      <c r="O25" s="71" t="s">
        <v>61</v>
      </c>
    </row>
    <row r="26">
      <c r="A26" s="89">
        <v>656</v>
      </c>
      <c r="B26" s="89" t="str">
        <f t="shared" ca="1" si="12"/>
        <v/>
      </c>
      <c r="C26" s="89" t="str">
        <f t="shared" ca="1" si="13"/>
        <v xml:space="preserve">  </v>
      </c>
      <c r="D26" s="89"/>
      <c r="E26" s="89" t="str">
        <f t="shared" ca="1" si="14"/>
        <v/>
      </c>
      <c r="F26" s="89"/>
      <c r="G26" s="89" t="str">
        <f t="shared" ca="1" si="15"/>
        <v/>
      </c>
      <c r="I26" s="81" t="str">
        <f ca="1">IFERROR(INDIRECT(H$1&amp;"!M21"),"")</f>
        <v/>
      </c>
      <c r="J26" s="81" t="e">
        <f t="shared" si="16"/>
        <v>#VALUE!</v>
      </c>
      <c r="K26" s="81" t="str">
        <f ca="1">IFERROR(INDIRECT(H$1&amp;"!i20"),"")</f>
        <v/>
      </c>
      <c r="L26" s="81" t="str">
        <f ca="1">IFERROR(INDIRECT(H$1&amp;"!k20"),"")</f>
        <v/>
      </c>
      <c r="M26" s="81" t="e">
        <f t="shared" si="17"/>
        <v>#VALUE!</v>
      </c>
      <c r="N26" s="81" t="e">
        <f t="shared" si="18"/>
        <v>#VALUE!</v>
      </c>
      <c r="O26" s="71" t="s">
        <v>62</v>
      </c>
    </row>
    <row r="27">
      <c r="A27" s="89">
        <v>771</v>
      </c>
      <c r="B27" s="89" t="str">
        <f t="shared" ca="1" si="12"/>
        <v/>
      </c>
      <c r="C27" s="89" t="str">
        <f t="shared" ca="1" si="13"/>
        <v xml:space="preserve">  </v>
      </c>
      <c r="D27" s="89"/>
      <c r="E27" s="89" t="str">
        <f t="shared" ca="1" si="14"/>
        <v/>
      </c>
      <c r="F27" s="89"/>
      <c r="G27" s="89" t="str">
        <f t="shared" ca="1" si="15"/>
        <v/>
      </c>
      <c r="I27" s="81" t="str">
        <f ca="1">IFERROR(INDIRECT(I$1&amp;"!M21"),"")</f>
        <v/>
      </c>
      <c r="J27" s="81" t="e">
        <f t="shared" si="16"/>
        <v>#VALUE!</v>
      </c>
      <c r="K27" s="81" t="str">
        <f ca="1">IFERROR(INDIRECT(I$1&amp;"!i20"),"")</f>
        <v/>
      </c>
      <c r="L27" s="81" t="str">
        <f ca="1">IFERROR(INDIRECT(I$1&amp;"!k20"),"")</f>
        <v/>
      </c>
      <c r="M27" s="81" t="e">
        <f t="shared" si="17"/>
        <v>#VALUE!</v>
      </c>
      <c r="N27" s="81" t="e">
        <f t="shared" si="18"/>
        <v>#VALUE!</v>
      </c>
      <c r="O27" s="71" t="s">
        <v>63</v>
      </c>
    </row>
    <row r="28">
      <c r="A28" s="89">
        <v>1383</v>
      </c>
      <c r="B28" s="89" t="str">
        <f t="shared" ca="1" si="12"/>
        <v/>
      </c>
      <c r="C28" s="89" t="str">
        <f t="shared" ca="1" si="13"/>
        <v xml:space="preserve">  </v>
      </c>
      <c r="D28" s="89"/>
      <c r="E28" s="89" t="str">
        <f t="shared" ca="1" si="14"/>
        <v/>
      </c>
      <c r="F28" s="89"/>
      <c r="G28" s="89" t="str">
        <f t="shared" ca="1" si="15"/>
        <v/>
      </c>
      <c r="I28" s="81" t="str">
        <f ca="1">IFERROR(INDIRECT(K$1&amp;"!M21"),"")</f>
        <v/>
      </c>
      <c r="J28" s="81" t="e">
        <f t="shared" si="16"/>
        <v>#VALUE!</v>
      </c>
      <c r="K28" s="81" t="str">
        <f ca="1">IFERROR(INDIRECT(K$1&amp;"!i20"),"")</f>
        <v/>
      </c>
      <c r="L28" s="81" t="str">
        <f ca="1">IFERROR(INDIRECT(K$1&amp;"!k20"),"")</f>
        <v/>
      </c>
      <c r="M28" s="81" t="e">
        <f t="shared" si="17"/>
        <v>#VALUE!</v>
      </c>
      <c r="N28" s="81" t="e">
        <f t="shared" si="18"/>
        <v>#VALUE!</v>
      </c>
      <c r="O28" s="71" t="s">
        <v>64</v>
      </c>
    </row>
    <row r="29">
      <c r="A29" s="89">
        <v>1296</v>
      </c>
      <c r="B29" s="89" t="str">
        <f t="shared" ca="1" si="12"/>
        <v/>
      </c>
      <c r="C29" s="89" t="str">
        <f t="shared" ca="1" si="13"/>
        <v xml:space="preserve">  </v>
      </c>
      <c r="D29" s="89"/>
      <c r="E29" s="89" t="str">
        <f t="shared" ca="1" si="14"/>
        <v/>
      </c>
      <c r="F29" s="89"/>
      <c r="G29" s="89" t="str">
        <f t="shared" ca="1" si="15"/>
        <v/>
      </c>
      <c r="I29" s="81" t="str">
        <f ca="1">IFERROR(INDIRECT(J$1&amp;"!M21"),"")</f>
        <v/>
      </c>
      <c r="J29" s="81" t="e">
        <f t="shared" si="16"/>
        <v>#VALUE!</v>
      </c>
      <c r="K29" s="81" t="str">
        <f ca="1">IFERROR(INDIRECT(J$1&amp;"!i20"),"")</f>
        <v/>
      </c>
      <c r="L29" s="81" t="str">
        <f ca="1">IFERROR(INDIRECT(J$1&amp;"!k20"),"")</f>
        <v/>
      </c>
      <c r="M29" s="81" t="e">
        <f t="shared" si="17"/>
        <v>#VALUE!</v>
      </c>
      <c r="N29" s="81" t="e">
        <f t="shared" si="18"/>
        <v>#VALUE!</v>
      </c>
      <c r="O29" s="71" t="s">
        <v>65</v>
      </c>
    </row>
    <row r="30">
      <c r="A30" s="89">
        <v>1592</v>
      </c>
      <c r="B30" s="89" t="str">
        <f t="shared" ca="1" si="12"/>
        <v/>
      </c>
      <c r="C30" s="89" t="str">
        <f t="shared" ca="1" si="13"/>
        <v xml:space="preserve">  </v>
      </c>
      <c r="D30" s="89"/>
      <c r="E30" s="89" t="str">
        <f t="shared" ca="1" si="14"/>
        <v/>
      </c>
      <c r="F30" s="89"/>
      <c r="G30" s="89" t="str">
        <f t="shared" ca="1" si="15"/>
        <v/>
      </c>
      <c r="I30" s="81" t="str">
        <f ca="1">IFERROR(INDIRECT(L$1&amp;"!M21"),"")</f>
        <v/>
      </c>
      <c r="J30" s="81" t="e">
        <f t="shared" si="16"/>
        <v>#VALUE!</v>
      </c>
      <c r="K30" s="81" t="str">
        <f ca="1">IFERROR(INDIRECT(L$1&amp;"!i20"),"")</f>
        <v/>
      </c>
      <c r="L30" s="81" t="str">
        <f ca="1">IFERROR(INDIRECT(L$1&amp;"!k20"),"")</f>
        <v/>
      </c>
      <c r="M30" s="81" t="e">
        <f t="shared" si="17"/>
        <v>#VALUE!</v>
      </c>
      <c r="N30" s="81" t="e">
        <f t="shared" si="18"/>
        <v>#VALUE!</v>
      </c>
      <c r="O30" s="71" t="s">
        <v>66</v>
      </c>
    </row>
    <row r="31">
      <c r="A31" s="89">
        <v>1794</v>
      </c>
      <c r="B31" s="89" t="str">
        <f t="shared" ca="1" si="12"/>
        <v/>
      </c>
      <c r="C31" s="89" t="str">
        <f t="shared" ca="1" si="13"/>
        <v xml:space="preserve">  </v>
      </c>
      <c r="D31" s="89"/>
      <c r="E31" s="89" t="str">
        <f t="shared" ca="1" si="14"/>
        <v/>
      </c>
      <c r="F31" s="89"/>
      <c r="G31" s="89" t="str">
        <f t="shared" ca="1" si="15"/>
        <v/>
      </c>
      <c r="I31" s="81" t="str">
        <f ca="1">IFERROR(INDIRECT(M$1&amp;"!M21"),"")</f>
        <v/>
      </c>
      <c r="J31" s="81" t="e">
        <f t="shared" si="16"/>
        <v>#VALUE!</v>
      </c>
      <c r="K31" s="81" t="str">
        <f ca="1">IFERROR(INDIRECT(M$1&amp;"!i20"),"")</f>
        <v/>
      </c>
      <c r="L31" s="81" t="str">
        <f ca="1">IFERROR(INDIRECT(M$1&amp;"!k20"),"")</f>
        <v/>
      </c>
      <c r="M31" s="81" t="e">
        <f t="shared" si="17"/>
        <v>#VALUE!</v>
      </c>
      <c r="N31" s="81" t="e">
        <f t="shared" si="18"/>
        <v>#VALUE!</v>
      </c>
      <c r="O31" s="71" t="s">
        <v>67</v>
      </c>
    </row>
    <row r="32">
      <c r="A32" s="89">
        <v>2100</v>
      </c>
      <c r="B32" s="89" t="str">
        <f t="shared" ca="1" si="12"/>
        <v/>
      </c>
      <c r="C32" s="89" t="str">
        <f t="shared" ca="1" si="13"/>
        <v xml:space="preserve">  </v>
      </c>
      <c r="D32" s="89"/>
      <c r="E32" s="89" t="str">
        <f t="shared" ca="1" si="14"/>
        <v/>
      </c>
      <c r="F32" s="89"/>
      <c r="G32" s="89" t="str">
        <f t="shared" ca="1" si="15"/>
        <v/>
      </c>
      <c r="I32" s="81" t="str">
        <f ca="1">IFERROR(INDIRECT(N$1&amp;"!M21"),"")</f>
        <v/>
      </c>
      <c r="J32" s="81" t="e">
        <f t="shared" si="16"/>
        <v>#VALUE!</v>
      </c>
      <c r="K32" s="81" t="str">
        <f ca="1">IFERROR(INDIRECT(N$1&amp;"!i20"),"")</f>
        <v/>
      </c>
      <c r="L32" s="81" t="str">
        <f ca="1">IFERROR(INDIRECT(N$1&amp;"!k20"),"")</f>
        <v/>
      </c>
      <c r="M32" s="81" t="e">
        <f t="shared" si="17"/>
        <v>#VALUE!</v>
      </c>
      <c r="N32" s="81" t="e">
        <f t="shared" si="18"/>
        <v>#VALUE!</v>
      </c>
      <c r="O32" s="71" t="s">
        <v>68</v>
      </c>
    </row>
    <row r="33">
      <c r="A33" s="89" t="s">
        <v>42</v>
      </c>
      <c r="B33" s="89" t="str">
        <f t="shared" ca="1" si="12"/>
        <v/>
      </c>
      <c r="C33" s="89" t="str">
        <f t="shared" ca="1" si="13"/>
        <v xml:space="preserve">  </v>
      </c>
      <c r="D33" s="89"/>
      <c r="E33" s="89" t="str">
        <f t="shared" ca="1" si="14"/>
        <v/>
      </c>
      <c r="F33" s="89"/>
      <c r="G33" s="89" t="str">
        <f t="shared" ca="1" si="15"/>
        <v/>
      </c>
      <c r="I33" s="81" t="str">
        <f ca="1">IFERROR(INDIRECT(O$1&amp;"!M21"),"")</f>
        <v/>
      </c>
      <c r="J33" s="81" t="e">
        <f t="shared" si="16"/>
        <v>#VALUE!</v>
      </c>
      <c r="K33" s="81" t="str">
        <f ca="1">IFERROR(INDIRECT(O$1&amp;"!i20"),"")</f>
        <v/>
      </c>
      <c r="L33" s="81" t="str">
        <f ca="1">IFERROR(INDIRECT(O$1&amp;"!k20"),"")</f>
        <v/>
      </c>
      <c r="M33" s="81" t="e">
        <f t="shared" si="17"/>
        <v>#VALUE!</v>
      </c>
      <c r="N33" s="81" t="e">
        <f t="shared" si="18"/>
        <v>#VALUE!</v>
      </c>
      <c r="O33" s="71" t="s">
        <v>69</v>
      </c>
    </row>
    <row r="34">
      <c r="A34" s="89" t="s">
        <v>43</v>
      </c>
      <c r="B34" s="89" t="str">
        <f t="shared" ca="1" si="12"/>
        <v/>
      </c>
      <c r="C34" s="89" t="str">
        <f t="shared" ca="1" si="13"/>
        <v xml:space="preserve">  </v>
      </c>
      <c r="D34" s="89"/>
      <c r="E34" s="89" t="str">
        <f t="shared" ca="1" si="14"/>
        <v/>
      </c>
      <c r="F34" s="89"/>
      <c r="G34" s="89" t="str">
        <f t="shared" ca="1" si="15"/>
        <v/>
      </c>
      <c r="I34" s="81" t="str">
        <f ca="1">IFERROR(INDIRECT(P$1&amp;"!M21"),"")</f>
        <v/>
      </c>
      <c r="J34" s="81" t="e">
        <f t="shared" si="16"/>
        <v>#VALUE!</v>
      </c>
      <c r="K34" s="81" t="str">
        <f ca="1">IFERROR(INDIRECT(P$1&amp;"!i20"),"")</f>
        <v/>
      </c>
      <c r="L34" s="81" t="str">
        <f ca="1">IFERROR(INDIRECT(P$1&amp;"!k20"),"")</f>
        <v/>
      </c>
      <c r="M34" s="81" t="e">
        <f t="shared" si="17"/>
        <v>#VALUE!</v>
      </c>
      <c r="N34" s="81" t="e">
        <f t="shared" si="18"/>
        <v>#VALUE!</v>
      </c>
      <c r="O34" s="71" t="s">
        <v>70</v>
      </c>
      <c r="P34" s="71"/>
    </row>
  </sheetData>
  <mergeCells count="4">
    <mergeCell ref="A8:B8"/>
    <mergeCell ref="A15:B15"/>
    <mergeCell ref="A16:B16"/>
    <mergeCell ref="A17:B1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Suncova_EU</cp:lastModifiedBy>
  <cp:revision>16</cp:revision>
  <dcterms:created xsi:type="dcterms:W3CDTF">2018-03-23T13:26:42Z</dcterms:created>
  <dcterms:modified xsi:type="dcterms:W3CDTF">2026-08-13T14:19:12Z</dcterms:modified>
</cp:coreProperties>
</file>