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132" windowWidth="14340" windowHeight="6384"/>
  </bookViews>
  <sheets>
    <sheet name="НМЦК У" sheetId="1" r:id="rId1"/>
  </sheets>
  <definedNames>
    <definedName name="_xlnm._FilterDatabase" localSheetId="0" hidden="1">'НМЦК У'!$A$6:$Q$18</definedName>
    <definedName name="OLE_LINK4" localSheetId="0">#REF!</definedName>
  </definedNames>
  <calcPr calcId="145621"/>
</workbook>
</file>

<file path=xl/calcChain.xml><?xml version="1.0" encoding="utf-8"?>
<calcChain xmlns="http://schemas.openxmlformats.org/spreadsheetml/2006/main">
  <c r="O15" i="1" l="1"/>
  <c r="A19" i="1" l="1"/>
  <c r="M14" i="1" l="1"/>
  <c r="N14" i="1" s="1"/>
  <c r="M13" i="1"/>
  <c r="N13" i="1" s="1"/>
  <c r="M12" i="1"/>
  <c r="N12" i="1" s="1"/>
  <c r="M11" i="1"/>
  <c r="N11" i="1" s="1"/>
  <c r="M10" i="1"/>
  <c r="N10" i="1" s="1"/>
  <c r="M9" i="1"/>
  <c r="N9" i="1" s="1"/>
  <c r="M8" i="1"/>
  <c r="N8" i="1" s="1"/>
  <c r="J14" i="1"/>
  <c r="J13" i="1"/>
  <c r="J12" i="1"/>
  <c r="J11" i="1"/>
  <c r="J10" i="1"/>
  <c r="J9" i="1"/>
  <c r="J8" i="1"/>
  <c r="J7" i="1"/>
  <c r="J15" i="1" s="1"/>
  <c r="H14" i="1"/>
  <c r="H13" i="1"/>
  <c r="H12" i="1"/>
  <c r="H11" i="1"/>
  <c r="H10" i="1"/>
  <c r="H9" i="1"/>
  <c r="H8" i="1"/>
  <c r="H7" i="1"/>
  <c r="H15" i="1" s="1"/>
  <c r="L14" i="1"/>
  <c r="L13" i="1"/>
  <c r="L12" i="1"/>
  <c r="L11" i="1"/>
  <c r="L10" i="1"/>
  <c r="L9" i="1"/>
  <c r="L8" i="1"/>
  <c r="M7" i="1"/>
  <c r="N7" i="1" s="1"/>
  <c r="L7" i="1"/>
  <c r="L15" i="1" s="1"/>
  <c r="F15" i="1" l="1"/>
  <c r="O14" i="1"/>
  <c r="O13" i="1"/>
  <c r="O12" i="1"/>
  <c r="O11" i="1"/>
  <c r="O10" i="1"/>
  <c r="O9" i="1"/>
  <c r="O8" i="1"/>
  <c r="O7" i="1"/>
  <c r="P7" i="1" l="1"/>
  <c r="P8" i="1"/>
  <c r="P9" i="1"/>
  <c r="P10" i="1"/>
  <c r="P11" i="1"/>
  <c r="P12" i="1"/>
  <c r="P13" i="1"/>
  <c r="P14" i="1"/>
  <c r="P15" i="1" l="1"/>
</calcChain>
</file>

<file path=xl/sharedStrings.xml><?xml version="1.0" encoding="utf-8"?>
<sst xmlns="http://schemas.openxmlformats.org/spreadsheetml/2006/main" count="61" uniqueCount="42">
  <si>
    <t xml:space="preserve">Обоснование начальной (максимальной) цены контракта </t>
  </si>
  <si>
    <t>Основные характеристики объекта:</t>
  </si>
  <si>
    <t>Используемый метод определения НМЦК с обоснованием:</t>
  </si>
  <si>
    <t>НМЦК определена в соответствии с Методическими рекомендациями по применению методов определения НМЦК, цены контракта, заключаемого с единственным Поставщиком (подрядчиком, исполнителем), утвержденными приказом Министерства экономического развития РФ от 02.10.2013 г. № 567 Метод сопоставимых рыночных цен (анализ рынка) с использованием запросов ценовых предложений, направленных заказчиком и полученных ответов.</t>
  </si>
  <si>
    <t>№ п/п</t>
  </si>
  <si>
    <t>Модель лазерного принтера для установки картриджа</t>
  </si>
  <si>
    <t>Цвет тонера</t>
  </si>
  <si>
    <t>Ресурс печати при 5% зап. листа формата А4, (не менее, стр.)</t>
  </si>
  <si>
    <t>Ед. изм.</t>
  </si>
  <si>
    <t xml:space="preserve">Кол-во 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</si>
  <si>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</si>
  <si>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</si>
  <si>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>Поставщик 1 вх. № 17830 от 19.05.2026</t>
  </si>
  <si>
    <t>Поставщик 2 вх. №17842 от 19.05.2026</t>
  </si>
  <si>
    <t>Поставщик 3 вх.  №19633 от 04.06.2026</t>
  </si>
  <si>
    <t>Средняя арифметическая цена за единицу     &lt;ц&gt; . При расчетах производится округление полученных значений до двух десятичных знаков после запятой по математическим правилам округления.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</si>
  <si>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</si>
  <si>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rgb="FF000000"/>
        <rFont val="Times New Roman"/>
        <family val="1"/>
        <charset val="204"/>
      </rPr>
      <t xml:space="preserve">           (не должен превышать 33%)</t>
    </r>
  </si>
  <si>
    <r>
      <t>Расчет НМЦК по формуле</t>
    </r>
    <r>
      <rPr>
        <sz val="10"/>
        <color rgb="FF000000"/>
        <rFont val="Times New Roman"/>
        <family val="1"/>
        <charset val="204"/>
      </rPr>
      <t xml:space="preserve">                             v - количество (объем) закупаемого товара (работы, услуги);</t>
    </r>
    <r>
      <rPr>
        <sz val="11"/>
        <color theme="1"/>
        <rFont val="Calibri"/>
        <family val="2"/>
        <charset val="204"/>
      </rPr>
      <t xml:space="preserve">
</t>
    </r>
    <r>
      <rPr>
        <sz val="10"/>
        <color rgb="FF000000"/>
        <rFont val="Times New Roman"/>
        <family val="1"/>
        <charset val="204"/>
      </rPr>
      <t>n - количество значений, используемых в расчете;</t>
    </r>
    <r>
      <rPr>
        <sz val="11"/>
        <color theme="1"/>
        <rFont val="Calibri"/>
        <family val="2"/>
        <charset val="204"/>
      </rPr>
      <t xml:space="preserve">
</t>
    </r>
    <r>
      <rPr>
        <sz val="10"/>
        <color rgb="FF000000"/>
        <rFont val="Times New Roman"/>
        <family val="1"/>
        <charset val="204"/>
      </rPr>
      <t>i - номер источника ценовой информации;</t>
    </r>
    <r>
      <rPr>
        <sz val="11"/>
        <color theme="1"/>
        <rFont val="Calibri"/>
        <family val="2"/>
        <charset val="204"/>
      </rPr>
      <t xml:space="preserve">
</t>
    </r>
    <r>
      <rPr>
        <sz val="10"/>
        <color rgb="FF000000"/>
        <rFont val="Times New Roman"/>
        <family val="1"/>
        <charset val="204"/>
      </rPr>
      <t xml:space="preserve">     - цена единицы</t>
    </r>
  </si>
  <si>
    <t>Avision AM7630i/ Avision AM7640i MFP</t>
  </si>
  <si>
    <t>черный</t>
  </si>
  <si>
    <t>штука</t>
  </si>
  <si>
    <t>Hewlett Packard LaserJet Enterprise 600 M601dn</t>
  </si>
  <si>
    <t>Hewlett Packard LaserJet Enterprise M806dn</t>
  </si>
  <si>
    <t>Kyocera ECOSYS P3060dn</t>
  </si>
  <si>
    <t>Kyocera ECOSYS P4040dn</t>
  </si>
  <si>
    <t>Pantum M6700D</t>
  </si>
  <si>
    <t>Samsung ProXpress M4020ND</t>
  </si>
  <si>
    <t>Xerox B310</t>
  </si>
  <si>
    <t>ИТОГО</t>
  </si>
  <si>
    <t>В результате проведенного расчета НМЦК составила:</t>
  </si>
  <si>
    <t>Дата подготовки обоснования НМЦК:</t>
  </si>
  <si>
    <t>Сотрудник ответственный за подготовку  обоснования НМЦК:</t>
  </si>
  <si>
    <t>_____________________</t>
  </si>
  <si>
    <t>Слободчиков Э.Е.</t>
  </si>
  <si>
    <t>298 740,00 (двести девяносто восемь тысяч семьсот сорок ) рублей 00 копеек</t>
  </si>
  <si>
    <t>Оплата за выполненные работы  Заказчиком  Поставщику производится в пределах лимитов бюджетных обязательств текущего 2026 года, за счет средств федерального бюджета</t>
  </si>
  <si>
    <t>Стоимость  за единицу руб.</t>
  </si>
  <si>
    <t xml:space="preserve">*Определение НМЦК произведено Заказчиком в соответствии с  Приказом Минэкономразвития России от 02.10.2013 N 567 ''Об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исполнителем)''. </t>
  </si>
  <si>
    <t>04.06.2026г.</t>
  </si>
  <si>
    <t>Сумма поставки</t>
  </si>
  <si>
    <t xml:space="preserve">Поставка картриджей для монохромных лазерных принтеров УФНС по Кемеровской области – Кузбассу (характеристики указаны в описании объекта закупки)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</si>
</sst>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[Red]\-#,##0.00\ 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name val="Arial"/>
      <family val="2"/>
    </font>
    <font>
      <sz val="10"/>
      <name val="Tahoma"/>
      <family val="2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2" fillId="0" borderId="0"/>
    <xf numFmtId="0" fontId="18" fillId="0" borderId="0"/>
    <xf numFmtId="0" fontId="19" fillId="0" borderId="0"/>
    <xf numFmtId="0" fontId="19" fillId="0" borderId="0"/>
    <xf numFmtId="0" fontId="16" fillId="0" borderId="0"/>
    <xf numFmtId="0" fontId="1" fillId="0" borderId="0"/>
    <xf numFmtId="0" fontId="20" fillId="0" borderId="0"/>
    <xf numFmtId="0" fontId="19" fillId="0" borderId="0"/>
    <xf numFmtId="0" fontId="19" fillId="0" borderId="0"/>
    <xf numFmtId="0" fontId="1" fillId="0" borderId="0"/>
    <xf numFmtId="0" fontId="16" fillId="0" borderId="0"/>
    <xf numFmtId="0" fontId="16" fillId="0" borderId="0"/>
    <xf numFmtId="0" fontId="21" fillId="0" borderId="0"/>
  </cellStyleXfs>
  <cellXfs count="75">
    <xf numFmtId="0" fontId="0" fillId="0" borderId="0" xfId="0"/>
    <xf numFmtId="0" fontId="4" fillId="0" borderId="0" xfId="1" applyNumberFormat="1" applyFont="1"/>
    <xf numFmtId="0" fontId="5" fillId="0" borderId="0" xfId="1" applyNumberFormat="1" applyFont="1" applyAlignment="1">
      <alignment horizontal="center" vertical="center" wrapText="1"/>
    </xf>
    <xf numFmtId="0" fontId="6" fillId="0" borderId="1" xfId="1" applyNumberFormat="1" applyFont="1" applyBorder="1" applyAlignment="1">
      <alignment vertical="center" wrapText="1"/>
    </xf>
    <xf numFmtId="0" fontId="9" fillId="0" borderId="0" xfId="1" applyNumberFormat="1" applyFont="1"/>
    <xf numFmtId="0" fontId="5" fillId="0" borderId="5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vertical="center"/>
    </xf>
    <xf numFmtId="4" fontId="5" fillId="0" borderId="2" xfId="1" applyNumberFormat="1" applyFont="1" applyBorder="1" applyAlignment="1">
      <alignment horizontal="center" vertical="center"/>
    </xf>
    <xf numFmtId="0" fontId="12" fillId="0" borderId="3" xfId="1" applyNumberFormat="1" applyFont="1" applyBorder="1" applyAlignment="1">
      <alignment horizontal="left" vertical="center"/>
    </xf>
    <xf numFmtId="0" fontId="12" fillId="0" borderId="0" xfId="1" applyNumberFormat="1" applyFont="1" applyBorder="1" applyAlignment="1">
      <alignment horizontal="left" vertical="center"/>
    </xf>
    <xf numFmtId="0" fontId="14" fillId="0" borderId="0" xfId="1" applyNumberFormat="1" applyFont="1" applyAlignment="1">
      <alignment horizontal="left" wrapText="1"/>
    </xf>
    <xf numFmtId="0" fontId="6" fillId="0" borderId="0" xfId="1" applyNumberFormat="1" applyFont="1" applyAlignment="1">
      <alignment horizontal="center"/>
    </xf>
    <xf numFmtId="0" fontId="6" fillId="0" borderId="0" xfId="1" applyNumberFormat="1" applyFont="1"/>
    <xf numFmtId="0" fontId="6" fillId="0" borderId="0" xfId="1" applyNumberFormat="1" applyFont="1" applyAlignment="1">
      <alignment horizontal="left" vertical="top"/>
    </xf>
    <xf numFmtId="0" fontId="15" fillId="0" borderId="0" xfId="1" applyNumberFormat="1" applyFont="1" applyAlignment="1"/>
    <xf numFmtId="4" fontId="4" fillId="0" borderId="0" xfId="1" applyNumberFormat="1" applyFont="1"/>
    <xf numFmtId="0" fontId="4" fillId="0" borderId="0" xfId="1" applyNumberFormat="1" applyFont="1" applyAlignment="1">
      <alignment horizontal="center"/>
    </xf>
    <xf numFmtId="0" fontId="17" fillId="0" borderId="0" xfId="1" applyNumberFormat="1" applyFont="1" applyAlignment="1">
      <alignment vertical="top" wrapText="1"/>
    </xf>
    <xf numFmtId="4" fontId="10" fillId="0" borderId="2" xfId="0" applyNumberFormat="1" applyFont="1" applyFill="1" applyBorder="1" applyAlignment="1">
      <alignment vertical="center" wrapText="1"/>
    </xf>
    <xf numFmtId="0" fontId="12" fillId="0" borderId="4" xfId="1" applyNumberFormat="1" applyFont="1" applyBorder="1" applyAlignment="1">
      <alignment horizontal="left" vertical="center"/>
    </xf>
    <xf numFmtId="4" fontId="7" fillId="0" borderId="2" xfId="1" applyNumberFormat="1" applyFont="1" applyBorder="1" applyAlignment="1">
      <alignment horizontal="center" vertical="top" wrapText="1"/>
    </xf>
    <xf numFmtId="0" fontId="7" fillId="0" borderId="2" xfId="1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vertical="center" wrapText="1"/>
    </xf>
    <xf numFmtId="0" fontId="5" fillId="0" borderId="2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0" fontId="5" fillId="0" borderId="1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4" fontId="22" fillId="0" borderId="2" xfId="0" applyNumberFormat="1" applyFont="1" applyFill="1" applyBorder="1" applyAlignment="1">
      <alignment vertical="center" wrapText="1"/>
    </xf>
    <xf numFmtId="4" fontId="22" fillId="0" borderId="2" xfId="0" applyNumberFormat="1" applyFont="1" applyBorder="1" applyAlignment="1">
      <alignment vertical="center" wrapText="1"/>
    </xf>
    <xf numFmtId="0" fontId="5" fillId="0" borderId="6" xfId="1" applyNumberFormat="1" applyFont="1" applyBorder="1" applyAlignment="1">
      <alignment vertical="center"/>
    </xf>
    <xf numFmtId="4" fontId="12" fillId="0" borderId="2" xfId="1" applyNumberFormat="1" applyFont="1" applyBorder="1" applyAlignment="1">
      <alignment vertical="center"/>
    </xf>
    <xf numFmtId="4" fontId="5" fillId="0" borderId="2" xfId="1" applyNumberFormat="1" applyFont="1" applyBorder="1" applyAlignment="1">
      <alignment vertical="center" wrapText="1"/>
    </xf>
    <xf numFmtId="4" fontId="11" fillId="0" borderId="2" xfId="0" applyNumberFormat="1" applyFont="1" applyFill="1" applyBorder="1" applyAlignment="1">
      <alignment vertical="center" wrapText="1"/>
    </xf>
    <xf numFmtId="0" fontId="4" fillId="0" borderId="0" xfId="1" applyNumberFormat="1" applyFont="1" applyAlignment="1">
      <alignment vertical="center"/>
    </xf>
    <xf numFmtId="4" fontId="23" fillId="0" borderId="2" xfId="0" applyNumberFormat="1" applyFont="1" applyFill="1" applyBorder="1" applyAlignment="1">
      <alignment vertical="center" wrapText="1"/>
    </xf>
    <xf numFmtId="4" fontId="23" fillId="0" borderId="2" xfId="0" applyNumberFormat="1" applyFont="1" applyBorder="1" applyAlignment="1">
      <alignment vertical="center" wrapText="1"/>
    </xf>
    <xf numFmtId="0" fontId="7" fillId="0" borderId="2" xfId="1" applyNumberFormat="1" applyFont="1" applyBorder="1" applyAlignment="1">
      <alignment vertical="center" wrapText="1"/>
    </xf>
    <xf numFmtId="164" fontId="5" fillId="0" borderId="9" xfId="1" applyNumberFormat="1" applyFont="1" applyFill="1" applyBorder="1" applyAlignment="1">
      <alignment horizontal="center" vertical="center" wrapText="1"/>
    </xf>
    <xf numFmtId="4" fontId="5" fillId="0" borderId="8" xfId="1" applyNumberFormat="1" applyFont="1" applyBorder="1" applyAlignment="1">
      <alignment horizontal="center" vertical="center"/>
    </xf>
    <xf numFmtId="2" fontId="5" fillId="0" borderId="2" xfId="1" applyNumberFormat="1" applyFont="1" applyBorder="1" applyAlignment="1">
      <alignment horizontal="center" vertical="center"/>
    </xf>
    <xf numFmtId="0" fontId="14" fillId="0" borderId="0" xfId="1" applyNumberFormat="1" applyFont="1" applyBorder="1" applyAlignment="1">
      <alignment horizontal="left" wrapText="1"/>
    </xf>
    <xf numFmtId="0" fontId="15" fillId="0" borderId="11" xfId="1" applyNumberFormat="1" applyFont="1" applyBorder="1" applyAlignment="1">
      <alignment horizontal="left" vertical="center"/>
    </xf>
    <xf numFmtId="0" fontId="12" fillId="0" borderId="12" xfId="1" applyNumberFormat="1" applyFont="1" applyBorder="1" applyAlignment="1">
      <alignment horizontal="left" vertical="center"/>
    </xf>
    <xf numFmtId="0" fontId="14" fillId="0" borderId="12" xfId="1" applyNumberFormat="1" applyFont="1" applyBorder="1" applyAlignment="1">
      <alignment horizontal="left" wrapText="1"/>
    </xf>
    <xf numFmtId="0" fontId="14" fillId="0" borderId="13" xfId="1" applyNumberFormat="1" applyFont="1" applyBorder="1" applyAlignment="1">
      <alignment horizontal="left" wrapText="1"/>
    </xf>
    <xf numFmtId="0" fontId="6" fillId="0" borderId="0" xfId="1" applyNumberFormat="1" applyFont="1" applyAlignment="1">
      <alignment horizontal="center" vertical="center"/>
    </xf>
    <xf numFmtId="0" fontId="6" fillId="0" borderId="0" xfId="1" applyNumberFormat="1" applyFont="1" applyAlignment="1">
      <alignment horizontal="left" vertical="center"/>
    </xf>
    <xf numFmtId="0" fontId="17" fillId="0" borderId="0" xfId="1" applyNumberFormat="1" applyFont="1" applyAlignment="1">
      <alignment vertical="center" wrapText="1"/>
    </xf>
    <xf numFmtId="0" fontId="24" fillId="0" borderId="2" xfId="1" applyNumberFormat="1" applyFont="1" applyFill="1" applyBorder="1" applyAlignment="1">
      <alignment vertical="center" wrapText="1"/>
    </xf>
    <xf numFmtId="0" fontId="15" fillId="0" borderId="0" xfId="1" applyNumberFormat="1" applyFont="1" applyFill="1" applyBorder="1" applyAlignment="1">
      <alignment vertical="top"/>
    </xf>
    <xf numFmtId="0" fontId="15" fillId="0" borderId="0" xfId="1" applyNumberFormat="1" applyFont="1" applyFill="1" applyAlignment="1">
      <alignment vertical="top"/>
    </xf>
    <xf numFmtId="4" fontId="11" fillId="0" borderId="7" xfId="0" applyNumberFormat="1" applyFont="1" applyFill="1" applyBorder="1" applyAlignment="1">
      <alignment horizontal="center" vertical="center" wrapText="1"/>
    </xf>
    <xf numFmtId="0" fontId="6" fillId="0" borderId="0" xfId="1" applyNumberFormat="1" applyFont="1" applyAlignment="1"/>
    <xf numFmtId="0" fontId="3" fillId="0" borderId="0" xfId="1" applyNumberFormat="1" applyFont="1" applyAlignment="1">
      <alignment vertical="center" wrapText="1"/>
    </xf>
    <xf numFmtId="0" fontId="3" fillId="0" borderId="0" xfId="1" applyNumberFormat="1" applyFont="1" applyAlignment="1">
      <alignment horizontal="center" vertical="center" wrapText="1"/>
    </xf>
    <xf numFmtId="0" fontId="7" fillId="0" borderId="2" xfId="1" applyNumberFormat="1" applyFont="1" applyBorder="1" applyAlignment="1">
      <alignment horizontal="center" vertical="center" wrapText="1"/>
    </xf>
    <xf numFmtId="0" fontId="4" fillId="0" borderId="0" xfId="1" applyNumberFormat="1" applyFont="1" applyAlignment="1"/>
    <xf numFmtId="0" fontId="2" fillId="0" borderId="0" xfId="1" applyNumberFormat="1" applyFont="1" applyAlignment="1"/>
    <xf numFmtId="0" fontId="6" fillId="0" borderId="0" xfId="1" applyNumberFormat="1" applyFont="1" applyFill="1" applyAlignment="1">
      <alignment horizontal="left"/>
    </xf>
    <xf numFmtId="0" fontId="15" fillId="0" borderId="1" xfId="1" applyNumberFormat="1" applyFont="1" applyBorder="1" applyAlignment="1">
      <alignment horizontal="left" vertical="center" wrapText="1"/>
    </xf>
    <xf numFmtId="0" fontId="15" fillId="0" borderId="10" xfId="1" applyNumberFormat="1" applyFont="1" applyBorder="1" applyAlignment="1">
      <alignment horizontal="left" vertical="center" wrapText="1"/>
    </xf>
    <xf numFmtId="0" fontId="15" fillId="0" borderId="6" xfId="1" applyNumberFormat="1" applyFont="1" applyBorder="1" applyAlignment="1">
      <alignment horizontal="left" vertical="center" wrapText="1"/>
    </xf>
    <xf numFmtId="0" fontId="6" fillId="0" borderId="17" xfId="1" applyNumberFormat="1" applyFont="1" applyBorder="1" applyAlignment="1">
      <alignment horizontal="left"/>
    </xf>
    <xf numFmtId="0" fontId="5" fillId="0" borderId="2" xfId="1" applyNumberFormat="1" applyFont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5" fillId="0" borderId="0" xfId="1" applyNumberFormat="1" applyFont="1" applyAlignment="1">
      <alignment horizontal="left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0" fontId="5" fillId="0" borderId="16" xfId="1" applyNumberFormat="1" applyFont="1" applyBorder="1" applyAlignment="1">
      <alignment horizontal="center" vertical="center" wrapText="1"/>
    </xf>
    <xf numFmtId="0" fontId="5" fillId="0" borderId="14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2" fontId="7" fillId="0" borderId="1" xfId="1" applyNumberFormat="1" applyFont="1" applyBorder="1" applyAlignment="1">
      <alignment horizontal="center" vertical="top" wrapText="1"/>
    </xf>
    <xf numFmtId="2" fontId="7" fillId="0" borderId="10" xfId="1" applyNumberFormat="1" applyFont="1" applyBorder="1" applyAlignment="1">
      <alignment horizontal="center" vertical="top" wrapText="1"/>
    </xf>
    <xf numFmtId="2" fontId="7" fillId="0" borderId="6" xfId="1" applyNumberFormat="1" applyFont="1" applyBorder="1" applyAlignment="1">
      <alignment horizontal="center" vertical="top" wrapText="1"/>
    </xf>
  </cellXfs>
  <cellStyles count="14">
    <cellStyle name="Обычный" xfId="0" builtinId="0"/>
    <cellStyle name="Обычный 11" xfId="2"/>
    <cellStyle name="Обычный 16 2" xfId="3"/>
    <cellStyle name="Обычный 16 3" xfId="4"/>
    <cellStyle name="Обычный 18" xfId="5"/>
    <cellStyle name="Обычный 19" xfId="6"/>
    <cellStyle name="Обычный 2" xfId="7"/>
    <cellStyle name="Обычный 2 2" xfId="8"/>
    <cellStyle name="Обычный 3" xfId="9"/>
    <cellStyle name="Обычный 4" xfId="10"/>
    <cellStyle name="Обычный 4 2" xfId="11"/>
    <cellStyle name="Обычный 5" xfId="12"/>
    <cellStyle name="Обычный 6" xfId="13"/>
    <cellStyle name="Обычный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5508953" y="3482583"/>
    <xdr:ext cx="1004199" cy="350378"/>
    <xdr:pic>
      <xdr:nvPicPr>
        <xdr:cNvPr id="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15508953" y="3482583"/>
          <a:ext cx="1004199" cy="350378"/>
        </a:xfrm>
        <a:prstGeom prst="rect">
          <a:avLst/>
        </a:prstGeom>
      </xdr:spPr>
    </xdr:pic>
    <xdr:clientData/>
  </xdr:absoluteAnchor>
  <xdr:absoluteAnchor>
    <xdr:pos x="14195939" y="3440125"/>
    <xdr:ext cx="1000572" cy="440011"/>
    <xdr:pic>
      <xdr:nvPicPr>
        <xdr:cNvPr id="3" name="Picture 2"/>
        <xdr:cNvPicPr/>
      </xdr:nvPicPr>
      <xdr:blipFill>
        <a:blip xmlns:r="http://schemas.openxmlformats.org/officeDocument/2006/relationships" r:embed="rId2"/>
        <a:stretch/>
      </xdr:blipFill>
      <xdr:spPr>
        <a:xfrm>
          <a:off x="14195939" y="3440125"/>
          <a:ext cx="1000572" cy="440011"/>
        </a:xfrm>
        <a:prstGeom prst="rect">
          <a:avLst/>
        </a:prstGeom>
      </xdr:spPr>
    </xdr:pic>
    <xdr:clientData/>
  </xdr:absoluteAnchor>
  <xdr:absoluteAnchor>
    <xdr:pos x="17064442" y="3703120"/>
    <xdr:ext cx="1485863" cy="358526"/>
    <xdr:pic>
      <xdr:nvPicPr>
        <xdr:cNvPr id="4" name="Picture 3"/>
        <xdr:cNvPicPr/>
      </xdr:nvPicPr>
      <xdr:blipFill>
        <a:blip xmlns:r="http://schemas.openxmlformats.org/officeDocument/2006/relationships" r:embed="rId3"/>
        <a:stretch/>
      </xdr:blipFill>
      <xdr:spPr>
        <a:xfrm>
          <a:off x="17064442" y="3703120"/>
          <a:ext cx="1485863" cy="358526"/>
        </a:xfrm>
        <a:prstGeom prst="rect">
          <a:avLst/>
        </a:prstGeom>
      </xdr:spPr>
    </xdr:pic>
    <xdr:clientData/>
  </xdr:absoluteAnchor>
  <xdr:absoluteAnchor>
    <xdr:pos x="17070834" y="4249685"/>
    <xdr:ext cx="153144" cy="228152"/>
    <xdr:pic>
      <xdr:nvPicPr>
        <xdr:cNvPr id="5" name="Picture 4"/>
        <xdr:cNvPicPr/>
      </xdr:nvPicPr>
      <xdr:blipFill>
        <a:blip xmlns:r="http://schemas.openxmlformats.org/officeDocument/2006/relationships" r:embed="rId4"/>
        <a:stretch/>
      </xdr:blipFill>
      <xdr:spPr>
        <a:xfrm>
          <a:off x="17070834" y="4249685"/>
          <a:ext cx="153144" cy="228152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3"/>
  <sheetViews>
    <sheetView tabSelected="1" zoomScale="70" zoomScaleNormal="70" workbookViewId="0">
      <selection sqref="A1:P1"/>
    </sheetView>
  </sheetViews>
  <sheetFormatPr defaultColWidth="9.109375" defaultRowHeight="13.2" x14ac:dyDescent="0.25"/>
  <cols>
    <col min="1" max="1" width="6.5546875" style="16" customWidth="1"/>
    <col min="2" max="2" width="28.33203125" style="16" customWidth="1"/>
    <col min="3" max="4" width="12.44140625" style="16" customWidth="1"/>
    <col min="5" max="5" width="10.6640625" style="1" customWidth="1"/>
    <col min="6" max="12" width="16.33203125" style="1" customWidth="1"/>
    <col min="13" max="13" width="19.33203125" style="1" customWidth="1"/>
    <col min="14" max="15" width="16.33203125" style="1" customWidth="1"/>
    <col min="16" max="16" width="31.44140625" style="1" customWidth="1"/>
    <col min="17" max="17" width="9.109375" style="1" customWidth="1"/>
    <col min="18" max="18" width="45.6640625" style="1" customWidth="1"/>
    <col min="19" max="16384" width="9.109375" style="1"/>
  </cols>
  <sheetData>
    <row r="1" spans="1:17" ht="23.25" customHeight="1" x14ac:dyDescent="0.25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5"/>
    </row>
    <row r="2" spans="1:17" ht="27.75" customHeight="1" x14ac:dyDescent="0.25">
      <c r="A2" s="2"/>
      <c r="B2" s="3" t="s">
        <v>1</v>
      </c>
      <c r="C2" s="65" t="s">
        <v>41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</row>
    <row r="3" spans="1:17" ht="52.5" customHeight="1" x14ac:dyDescent="0.25">
      <c r="A3" s="2"/>
      <c r="B3" s="3" t="s">
        <v>2</v>
      </c>
      <c r="C3" s="66" t="s">
        <v>3</v>
      </c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</row>
    <row r="4" spans="1:17" ht="7.5" customHeight="1" x14ac:dyDescent="0.25">
      <c r="A4" s="2"/>
      <c r="B4" s="2"/>
      <c r="C4" s="2"/>
      <c r="D4" s="2"/>
      <c r="E4" s="67"/>
      <c r="F4" s="67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57" customHeight="1" x14ac:dyDescent="0.25">
      <c r="A5" s="68" t="s">
        <v>4</v>
      </c>
      <c r="B5" s="70" t="s">
        <v>5</v>
      </c>
      <c r="C5" s="70" t="s">
        <v>6</v>
      </c>
      <c r="D5" s="70" t="s">
        <v>7</v>
      </c>
      <c r="E5" s="70" t="s">
        <v>8</v>
      </c>
      <c r="F5" s="70" t="s">
        <v>9</v>
      </c>
      <c r="G5" s="57" t="s">
        <v>12</v>
      </c>
      <c r="H5" s="57"/>
      <c r="I5" s="57" t="s">
        <v>13</v>
      </c>
      <c r="J5" s="57"/>
      <c r="K5" s="57" t="s">
        <v>14</v>
      </c>
      <c r="L5" s="57"/>
      <c r="M5" s="72" t="s">
        <v>10</v>
      </c>
      <c r="N5" s="73"/>
      <c r="O5" s="74"/>
      <c r="P5" s="20" t="s">
        <v>11</v>
      </c>
    </row>
    <row r="6" spans="1:17" ht="182.4" customHeight="1" x14ac:dyDescent="0.35">
      <c r="A6" s="69"/>
      <c r="B6" s="71"/>
      <c r="C6" s="71"/>
      <c r="D6" s="71"/>
      <c r="E6" s="71"/>
      <c r="F6" s="71"/>
      <c r="G6" s="38" t="s">
        <v>37</v>
      </c>
      <c r="H6" s="50" t="s">
        <v>40</v>
      </c>
      <c r="I6" s="38" t="s">
        <v>37</v>
      </c>
      <c r="J6" s="50" t="s">
        <v>40</v>
      </c>
      <c r="K6" s="38" t="s">
        <v>37</v>
      </c>
      <c r="L6" s="50" t="s">
        <v>40</v>
      </c>
      <c r="M6" s="21" t="s">
        <v>15</v>
      </c>
      <c r="N6" s="21" t="s">
        <v>16</v>
      </c>
      <c r="O6" s="21" t="s">
        <v>17</v>
      </c>
      <c r="P6" s="20" t="s">
        <v>18</v>
      </c>
      <c r="Q6" s="4"/>
    </row>
    <row r="7" spans="1:17" ht="26.4" x14ac:dyDescent="0.25">
      <c r="A7" s="5">
        <v>1</v>
      </c>
      <c r="B7" s="22" t="s">
        <v>19</v>
      </c>
      <c r="C7" s="27" t="s">
        <v>20</v>
      </c>
      <c r="D7" s="26">
        <v>20000</v>
      </c>
      <c r="E7" s="31" t="s">
        <v>21</v>
      </c>
      <c r="F7" s="25">
        <v>2</v>
      </c>
      <c r="G7" s="18">
        <v>1500</v>
      </c>
      <c r="H7" s="53">
        <f t="shared" ref="H7" si="0">$F7*G7</f>
        <v>3000</v>
      </c>
      <c r="I7" s="18">
        <v>1575</v>
      </c>
      <c r="J7" s="53">
        <f t="shared" ref="J7" si="1">$F7*I7</f>
        <v>3150</v>
      </c>
      <c r="K7" s="34">
        <v>1964.19</v>
      </c>
      <c r="L7" s="53">
        <f t="shared" ref="L7:L14" si="2">$F7*K7</f>
        <v>3928.38</v>
      </c>
      <c r="M7" s="39">
        <f>ROUND(AVERAGE(G7,I7,K7), 2)</f>
        <v>1679.73</v>
      </c>
      <c r="N7" s="40">
        <f>SQRT(SUM(POWER(G7-M7, 2), POWER(I7-M7, 2), POWER(K7-M7, 2))/((COLUMNS(G7:L7)/2)-1))</f>
        <v>249.18741681714192</v>
      </c>
      <c r="O7" s="32">
        <f t="shared" ref="O7:O14" si="3">N7/M7*100</f>
        <v>14.834968525723891</v>
      </c>
      <c r="P7" s="33">
        <f t="shared" ref="P7:P14" si="4">F7*M7</f>
        <v>3359.46</v>
      </c>
      <c r="Q7" s="35"/>
    </row>
    <row r="8" spans="1:17" ht="26.4" x14ac:dyDescent="0.25">
      <c r="A8" s="5">
        <v>2</v>
      </c>
      <c r="B8" s="22" t="s">
        <v>22</v>
      </c>
      <c r="C8" s="27" t="s">
        <v>20</v>
      </c>
      <c r="D8" s="26">
        <v>10000</v>
      </c>
      <c r="E8" s="31" t="s">
        <v>21</v>
      </c>
      <c r="F8" s="25">
        <v>8</v>
      </c>
      <c r="G8" s="18">
        <v>1250</v>
      </c>
      <c r="H8" s="53">
        <f t="shared" ref="H8" si="5">$F8*G8</f>
        <v>10000</v>
      </c>
      <c r="I8" s="18">
        <v>1312</v>
      </c>
      <c r="J8" s="53">
        <f t="shared" ref="J8" si="6">$F8*I8</f>
        <v>10496</v>
      </c>
      <c r="K8" s="34">
        <v>1356.2</v>
      </c>
      <c r="L8" s="53">
        <f t="shared" si="2"/>
        <v>10849.6</v>
      </c>
      <c r="M8" s="39">
        <f t="shared" ref="M8:M14" si="7">ROUND(AVERAGE(G8,I8,K8), 2)</f>
        <v>1306.07</v>
      </c>
      <c r="N8" s="40">
        <f t="shared" ref="N8:N14" si="8">SQRT(SUM(POWER(G8-M8, 2), POWER(I8-M8, 2), POWER(K8-M8, 2))/((COLUMNS(G8:L8)/2)-1))</f>
        <v>53.34803979529147</v>
      </c>
      <c r="O8" s="32">
        <f t="shared" si="3"/>
        <v>4.0846233199821969</v>
      </c>
      <c r="P8" s="33">
        <f t="shared" si="4"/>
        <v>10448.56</v>
      </c>
      <c r="Q8" s="35"/>
    </row>
    <row r="9" spans="1:17" ht="26.4" x14ac:dyDescent="0.25">
      <c r="A9" s="5">
        <v>3</v>
      </c>
      <c r="B9" s="22" t="s">
        <v>23</v>
      </c>
      <c r="C9" s="27" t="s">
        <v>20</v>
      </c>
      <c r="D9" s="26">
        <v>34500</v>
      </c>
      <c r="E9" s="31" t="s">
        <v>21</v>
      </c>
      <c r="F9" s="25">
        <v>10</v>
      </c>
      <c r="G9" s="29">
        <v>5350</v>
      </c>
      <c r="H9" s="53">
        <f t="shared" ref="H9" si="9">$F9*G9</f>
        <v>53500</v>
      </c>
      <c r="I9" s="29">
        <v>5620</v>
      </c>
      <c r="J9" s="53">
        <f t="shared" ref="J9" si="10">$F9*I9</f>
        <v>56200</v>
      </c>
      <c r="K9" s="36">
        <v>6500</v>
      </c>
      <c r="L9" s="53">
        <f t="shared" si="2"/>
        <v>65000</v>
      </c>
      <c r="M9" s="39">
        <f t="shared" si="7"/>
        <v>5823.33</v>
      </c>
      <c r="N9" s="40">
        <f t="shared" si="8"/>
        <v>601.35957076444697</v>
      </c>
      <c r="O9" s="32">
        <f t="shared" si="3"/>
        <v>10.326730079944756</v>
      </c>
      <c r="P9" s="33">
        <f t="shared" si="4"/>
        <v>58233.3</v>
      </c>
      <c r="Q9" s="35"/>
    </row>
    <row r="10" spans="1:17" ht="15.6" x14ac:dyDescent="0.25">
      <c r="A10" s="5">
        <v>4</v>
      </c>
      <c r="B10" s="22" t="s">
        <v>24</v>
      </c>
      <c r="C10" s="27" t="s">
        <v>20</v>
      </c>
      <c r="D10" s="26">
        <v>25000</v>
      </c>
      <c r="E10" s="31" t="s">
        <v>21</v>
      </c>
      <c r="F10" s="25">
        <v>10</v>
      </c>
      <c r="G10" s="30">
        <v>340</v>
      </c>
      <c r="H10" s="53">
        <f t="shared" ref="H10" si="11">$F10*G10</f>
        <v>3400</v>
      </c>
      <c r="I10" s="30">
        <v>360</v>
      </c>
      <c r="J10" s="53">
        <f t="shared" ref="J10" si="12">$F10*I10</f>
        <v>3600</v>
      </c>
      <c r="K10" s="37">
        <v>386.11</v>
      </c>
      <c r="L10" s="53">
        <f t="shared" si="2"/>
        <v>3861.1000000000004</v>
      </c>
      <c r="M10" s="39">
        <f t="shared" si="7"/>
        <v>362.04</v>
      </c>
      <c r="N10" s="40">
        <f t="shared" si="8"/>
        <v>23.122371201933429</v>
      </c>
      <c r="O10" s="32">
        <f t="shared" si="3"/>
        <v>6.3866896480867936</v>
      </c>
      <c r="P10" s="33">
        <f t="shared" si="4"/>
        <v>3620.4</v>
      </c>
      <c r="Q10" s="35"/>
    </row>
    <row r="11" spans="1:17" ht="15.6" x14ac:dyDescent="0.25">
      <c r="A11" s="5">
        <v>5</v>
      </c>
      <c r="B11" s="22" t="s">
        <v>25</v>
      </c>
      <c r="C11" s="27" t="s">
        <v>20</v>
      </c>
      <c r="D11" s="26">
        <v>15000</v>
      </c>
      <c r="E11" s="31" t="s">
        <v>21</v>
      </c>
      <c r="F11" s="25">
        <v>4</v>
      </c>
      <c r="G11" s="30">
        <v>810</v>
      </c>
      <c r="H11" s="53">
        <f t="shared" ref="H11" si="13">$F11*G11</f>
        <v>3240</v>
      </c>
      <c r="I11" s="30">
        <v>850</v>
      </c>
      <c r="J11" s="53">
        <f t="shared" ref="J11" si="14">$F11*I11</f>
        <v>3400</v>
      </c>
      <c r="K11" s="37">
        <v>1021.3</v>
      </c>
      <c r="L11" s="53">
        <f t="shared" si="2"/>
        <v>4085.2</v>
      </c>
      <c r="M11" s="39">
        <f t="shared" si="7"/>
        <v>893.77</v>
      </c>
      <c r="N11" s="40">
        <f t="shared" si="8"/>
        <v>112.24332207307476</v>
      </c>
      <c r="O11" s="32">
        <f t="shared" si="3"/>
        <v>12.558412351396306</v>
      </c>
      <c r="P11" s="33">
        <f t="shared" si="4"/>
        <v>3575.08</v>
      </c>
      <c r="Q11" s="35"/>
    </row>
    <row r="12" spans="1:17" ht="15.6" x14ac:dyDescent="0.25">
      <c r="A12" s="5">
        <v>6</v>
      </c>
      <c r="B12" s="22" t="s">
        <v>26</v>
      </c>
      <c r="C12" s="27" t="s">
        <v>20</v>
      </c>
      <c r="D12" s="26">
        <v>6000</v>
      </c>
      <c r="E12" s="31" t="s">
        <v>21</v>
      </c>
      <c r="F12" s="25">
        <v>60</v>
      </c>
      <c r="G12" s="30">
        <v>350</v>
      </c>
      <c r="H12" s="53">
        <f t="shared" ref="H12" si="15">$F12*G12</f>
        <v>21000</v>
      </c>
      <c r="I12" s="30">
        <v>367</v>
      </c>
      <c r="J12" s="53">
        <f t="shared" ref="J12" si="16">$F12*I12</f>
        <v>22020</v>
      </c>
      <c r="K12" s="37">
        <v>345.75</v>
      </c>
      <c r="L12" s="53">
        <f t="shared" si="2"/>
        <v>20745</v>
      </c>
      <c r="M12" s="39">
        <f t="shared" si="7"/>
        <v>354.25</v>
      </c>
      <c r="N12" s="40">
        <f t="shared" si="8"/>
        <v>11.244443072024509</v>
      </c>
      <c r="O12" s="32">
        <f t="shared" si="3"/>
        <v>3.1741547133449566</v>
      </c>
      <c r="P12" s="33">
        <f t="shared" si="4"/>
        <v>21255</v>
      </c>
      <c r="Q12" s="35"/>
    </row>
    <row r="13" spans="1:17" ht="15.6" x14ac:dyDescent="0.25">
      <c r="A13" s="5">
        <v>7</v>
      </c>
      <c r="B13" s="26" t="s">
        <v>27</v>
      </c>
      <c r="C13" s="27" t="s">
        <v>20</v>
      </c>
      <c r="D13" s="26">
        <v>10000</v>
      </c>
      <c r="E13" s="31" t="s">
        <v>21</v>
      </c>
      <c r="F13" s="25">
        <v>18</v>
      </c>
      <c r="G13" s="30">
        <v>700</v>
      </c>
      <c r="H13" s="53">
        <f t="shared" ref="H13" si="17">$F13*G13</f>
        <v>12600</v>
      </c>
      <c r="I13" s="30">
        <v>735</v>
      </c>
      <c r="J13" s="53">
        <f t="shared" ref="J13" si="18">$F13*I13</f>
        <v>13230</v>
      </c>
      <c r="K13" s="37">
        <v>755.1</v>
      </c>
      <c r="L13" s="53">
        <f t="shared" si="2"/>
        <v>13591.800000000001</v>
      </c>
      <c r="M13" s="39">
        <f t="shared" si="7"/>
        <v>730.03</v>
      </c>
      <c r="N13" s="40">
        <f t="shared" si="8"/>
        <v>27.883747058098212</v>
      </c>
      <c r="O13" s="32">
        <f t="shared" si="3"/>
        <v>3.819534410654112</v>
      </c>
      <c r="P13" s="33">
        <f t="shared" si="4"/>
        <v>13140.539999999999</v>
      </c>
      <c r="Q13" s="35"/>
    </row>
    <row r="14" spans="1:17" ht="15.6" x14ac:dyDescent="0.25">
      <c r="A14" s="5">
        <v>8</v>
      </c>
      <c r="B14" s="22" t="s">
        <v>28</v>
      </c>
      <c r="C14" s="27" t="s">
        <v>20</v>
      </c>
      <c r="D14" s="26">
        <v>20000</v>
      </c>
      <c r="E14" s="31" t="s">
        <v>21</v>
      </c>
      <c r="F14" s="25">
        <v>40</v>
      </c>
      <c r="G14" s="30">
        <v>4800</v>
      </c>
      <c r="H14" s="53">
        <f t="shared" ref="H14" si="19">$F14*G14</f>
        <v>192000</v>
      </c>
      <c r="I14" s="30">
        <v>5040</v>
      </c>
      <c r="J14" s="53">
        <f t="shared" ref="J14" si="20">$F14*I14</f>
        <v>201600</v>
      </c>
      <c r="K14" s="37">
        <v>5524</v>
      </c>
      <c r="L14" s="53">
        <f t="shared" si="2"/>
        <v>220960</v>
      </c>
      <c r="M14" s="39">
        <f t="shared" si="7"/>
        <v>5121.33</v>
      </c>
      <c r="N14" s="40">
        <f t="shared" si="8"/>
        <v>368.78900925868169</v>
      </c>
      <c r="O14" s="32">
        <f t="shared" si="3"/>
        <v>7.201039754491152</v>
      </c>
      <c r="P14" s="33">
        <f t="shared" si="4"/>
        <v>204853.2</v>
      </c>
      <c r="Q14" s="35"/>
    </row>
    <row r="15" spans="1:17" ht="23.25" customHeight="1" x14ac:dyDescent="0.25">
      <c r="A15" s="5"/>
      <c r="B15" s="23" t="s">
        <v>29</v>
      </c>
      <c r="C15" s="23"/>
      <c r="D15" s="28"/>
      <c r="E15" s="31" t="s">
        <v>21</v>
      </c>
      <c r="F15" s="24">
        <f>SUM(F7:F14)</f>
        <v>152</v>
      </c>
      <c r="G15" s="7"/>
      <c r="H15" s="7">
        <f>SUM(H7:H14)</f>
        <v>298740</v>
      </c>
      <c r="I15" s="7"/>
      <c r="J15" s="7">
        <f>SUM(J7:J14)</f>
        <v>313696</v>
      </c>
      <c r="K15" s="7"/>
      <c r="L15" s="7">
        <f>SUM(L7:L14)</f>
        <v>343021.08</v>
      </c>
      <c r="M15" s="6"/>
      <c r="N15" s="6"/>
      <c r="O15" s="41">
        <f>ROUND(MAX(O7:O14),2)</f>
        <v>14.83</v>
      </c>
      <c r="P15" s="7">
        <f>SUM(P7:P14)</f>
        <v>318485.54000000004</v>
      </c>
    </row>
    <row r="16" spans="1:17" ht="30.75" customHeight="1" x14ac:dyDescent="0.25">
      <c r="A16" s="8" t="s">
        <v>30</v>
      </c>
      <c r="B16" s="9"/>
      <c r="C16" s="9"/>
      <c r="D16" s="9"/>
      <c r="E16" s="19" t="s">
        <v>35</v>
      </c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</row>
    <row r="17" spans="1:24" ht="15.6" x14ac:dyDescent="0.25">
      <c r="A17" s="9"/>
      <c r="B17" s="9"/>
      <c r="C17" s="9"/>
      <c r="D17" s="9"/>
      <c r="E17" s="9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</row>
    <row r="18" spans="1:24" ht="35.4" customHeight="1" x14ac:dyDescent="0.25">
      <c r="A18" s="61" t="s">
        <v>38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3"/>
      <c r="Q18" s="42"/>
    </row>
    <row r="19" spans="1:24" ht="31.2" customHeight="1" x14ac:dyDescent="0.25">
      <c r="A19" s="43" t="str">
        <f>"** Значение V не превышет "&amp;O15&amp;"%.  Совокупность цен принимается однородной"</f>
        <v>** Значение V не превышет 14.83%.  Совокупность цен принимается однородной</v>
      </c>
      <c r="B19" s="44"/>
      <c r="C19" s="44"/>
      <c r="D19" s="44"/>
      <c r="E19" s="44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6"/>
      <c r="Q19" s="10"/>
    </row>
    <row r="20" spans="1:24" s="15" customFormat="1" ht="14.25" customHeight="1" x14ac:dyDescent="0.3">
      <c r="A20" s="64" t="s">
        <v>36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54"/>
      <c r="R20" s="1"/>
      <c r="S20" s="1"/>
    </row>
    <row r="21" spans="1:24" s="15" customFormat="1" ht="15.6" x14ac:dyDescent="0.3">
      <c r="A21" s="11"/>
      <c r="B21" s="11"/>
      <c r="C21" s="11"/>
      <c r="D21" s="47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"/>
      <c r="S21" s="1"/>
    </row>
    <row r="22" spans="1:24" ht="15.6" x14ac:dyDescent="0.3">
      <c r="A22" s="11"/>
      <c r="B22" s="13" t="s">
        <v>31</v>
      </c>
      <c r="C22" s="13"/>
      <c r="D22" s="48"/>
      <c r="E22" s="14"/>
      <c r="F22" s="14"/>
      <c r="G22" s="14"/>
      <c r="H22" s="14"/>
      <c r="I22" s="14"/>
      <c r="J22" s="14"/>
      <c r="K22" s="14"/>
      <c r="L22" s="14"/>
      <c r="M22" s="14"/>
      <c r="N22" s="51" t="s">
        <v>39</v>
      </c>
      <c r="O22" s="52"/>
      <c r="P22" s="12"/>
    </row>
    <row r="23" spans="1:24" s="15" customFormat="1" ht="34.5" customHeight="1" x14ac:dyDescent="0.3">
      <c r="A23" s="16"/>
      <c r="B23" s="17" t="s">
        <v>32</v>
      </c>
      <c r="C23" s="17"/>
      <c r="D23" s="49"/>
      <c r="E23" s="58" t="s">
        <v>33</v>
      </c>
      <c r="F23" s="59"/>
      <c r="G23" s="1"/>
      <c r="H23" s="1"/>
      <c r="I23" s="1"/>
      <c r="J23" s="1"/>
      <c r="K23" s="1"/>
      <c r="L23" s="1"/>
      <c r="M23" s="1"/>
      <c r="N23" s="60" t="s">
        <v>34</v>
      </c>
      <c r="O23" s="60"/>
      <c r="P23" s="1"/>
      <c r="Q23" s="1"/>
      <c r="R23" s="1"/>
      <c r="S23" s="1"/>
      <c r="T23" s="1"/>
      <c r="U23" s="1"/>
      <c r="V23" s="1"/>
      <c r="W23" s="1"/>
      <c r="X23" s="1"/>
    </row>
  </sheetData>
  <mergeCells count="18">
    <mergeCell ref="M5:O5"/>
    <mergeCell ref="G5:H5"/>
    <mergeCell ref="A1:P1"/>
    <mergeCell ref="I5:J5"/>
    <mergeCell ref="K5:L5"/>
    <mergeCell ref="E23:F23"/>
    <mergeCell ref="N23:O23"/>
    <mergeCell ref="A18:P18"/>
    <mergeCell ref="A20:P20"/>
    <mergeCell ref="C2:P2"/>
    <mergeCell ref="C3:P3"/>
    <mergeCell ref="E4:F4"/>
    <mergeCell ref="A5:A6"/>
    <mergeCell ref="B5:B6"/>
    <mergeCell ref="C5:C6"/>
    <mergeCell ref="D5:D6"/>
    <mergeCell ref="E5:E6"/>
    <mergeCell ref="F5:F6"/>
  </mergeCells>
  <pageMargins left="0.31496062874794001" right="0.31496062874794001" top="0.35433068871498102" bottom="0.35433068871498102" header="0.51181101799011197" footer="0.51181101799011197"/>
  <pageSetup paperSize="9" scale="6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НМЦК 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Слободчиков Эдуард Евгеньевич</dc:creator>
  <cp:lastModifiedBy>Слободчиков Эдуард Евгеньевич</cp:lastModifiedBy>
  <dcterms:created xsi:type="dcterms:W3CDTF">2026-06-05T05:25:29Z</dcterms:created>
  <dcterms:modified xsi:type="dcterms:W3CDTF">2026-06-26T01:48:12Z</dcterms:modified>
</cp:coreProperties>
</file>