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Хоз.товары 2\"/>
    </mc:Choice>
  </mc:AlternateContent>
  <bookViews>
    <workbookView xWindow="0" yWindow="0" windowWidth="28800" windowHeight="11865"/>
  </bookViews>
  <sheets>
    <sheet name="Лист" sheetId="6" r:id="rId1"/>
  </sheets>
  <definedNames>
    <definedName name="_xlnm.Print_Area" localSheetId="0">Лист!$A$1:$M$12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6" l="1"/>
  <c r="M11" i="6"/>
  <c r="K10" i="6"/>
  <c r="M10" i="6"/>
  <c r="K9" i="6"/>
  <c r="M9" i="6"/>
  <c r="K8" i="6"/>
  <c r="M8" i="6"/>
  <c r="K7" i="6"/>
  <c r="M7" i="6"/>
  <c r="K6" i="6"/>
  <c r="M6" i="6"/>
  <c r="B2" i="6"/>
  <c r="A2" i="6"/>
  <c r="N1" i="6"/>
  <c r="L6" i="6" l="1"/>
  <c r="L10" i="6"/>
  <c r="L9" i="6"/>
  <c r="L8" i="6"/>
  <c r="M5" i="6"/>
  <c r="L11" i="6"/>
  <c r="L7" i="6"/>
</calcChain>
</file>

<file path=xl/sharedStrings.xml><?xml version="1.0" encoding="utf-8"?>
<sst xmlns="http://schemas.openxmlformats.org/spreadsheetml/2006/main" count="35" uniqueCount="27">
  <si>
    <t>№</t>
  </si>
  <si>
    <t>Ед. изм</t>
  </si>
  <si>
    <t>Коммерческие предложения, данные реестра контрактов (руб./ед.изм.)</t>
  </si>
  <si>
    <t>Среднее квадратичное отклонение</t>
  </si>
  <si>
    <t>В результате проведенного расчета Н(М)ЦК составила:</t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</si>
  <si>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</si>
  <si>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Наименование поставляемого товара, оказываемой услуги, выполняемой работы</t>
  </si>
  <si>
    <t>Количес-тво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</si>
  <si>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</si>
  <si>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</si>
  <si>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Обоснование начальной (максимальной) цены договора (Н(М)ЦД)</t>
  </si>
  <si>
    <t>Существенные условия исполнения договора</t>
  </si>
  <si>
    <t>Однородность совокупности значений выявленных цен, используемых в расчете Н(М)ЦД</t>
  </si>
  <si>
    <t>Н(М)ЦД, определяемая методом сопоставимых рыночных цен 
(анализа рынка)</t>
  </si>
  <si>
    <t>Расчет Н(М)ЦД по формуле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</si>
  <si>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уп</t>
  </si>
  <si>
    <t>м</t>
  </si>
  <si>
    <t xml:space="preserve">Коммерческое предложение 
Поставщик №3 </t>
  </si>
  <si>
    <t>боб</t>
  </si>
  <si>
    <t>Коммерческое предложение 
Поставщик №1алтай</t>
  </si>
  <si>
    <t>Коммерческое предложение 
Поставщик №2 инструмент</t>
  </si>
  <si>
    <t>Ткань тик (сатин)</t>
  </si>
  <si>
    <t>Ткань (бязь, хлопок 100%)</t>
  </si>
  <si>
    <t xml:space="preserve">Иглы для швейной машины </t>
  </si>
  <si>
    <t xml:space="preserve">Нитки для швейной машины </t>
  </si>
  <si>
    <t xml:space="preserve">Нитки армированные </t>
  </si>
  <si>
    <t>Нитки для мешкозашивочной машины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</si>
</sst>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center"/>
    </xf>
    <xf numFmtId="3" fontId="1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4" fontId="3" fillId="0" borderId="2" xfId="0" applyNumberFormat="1" applyFont="1" applyBorder="1" applyAlignment="1" applyProtection="1">
      <alignment vertical="center" wrapText="1"/>
      <protection locked="0"/>
    </xf>
    <xf numFmtId="4" fontId="2" fillId="0" borderId="2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/>
    </xf>
    <xf numFmtId="4" fontId="5" fillId="3" borderId="2" xfId="0" applyNumberFormat="1" applyFont="1" applyFill="1" applyBorder="1" applyAlignment="1">
      <alignment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4" fontId="0" fillId="0" borderId="0" xfId="0" applyNumberFormat="1" applyAlignment="1">
      <alignment vertical="center"/>
    </xf>
    <xf numFmtId="4" fontId="1" fillId="4" borderId="2" xfId="0" applyNumberFormat="1" applyFont="1" applyFill="1" applyBorder="1" applyAlignment="1">
      <alignment vertical="center" wrapText="1"/>
    </xf>
    <xf numFmtId="0" fontId="16" fillId="0" borderId="0" xfId="0" applyFont="1"/>
    <xf numFmtId="0" fontId="17" fillId="0" borderId="0" xfId="0" applyFont="1" applyAlignment="1">
      <alignment horizontal="right" vertical="center" wrapText="1"/>
    </xf>
    <xf numFmtId="4" fontId="18" fillId="0" borderId="2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1" fillId="5" borderId="3" xfId="0" applyFont="1" applyFill="1" applyBorder="1" applyAlignment="1">
      <alignment horizontal="center" vertical="center" textRotation="90" wrapText="1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 applyProtection="1">
      <alignment horizontal="center" vertical="center" wrapText="1"/>
      <protection locked="0"/>
    </xf>
    <xf numFmtId="4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>
      <alignment vertical="center" wrapText="1"/>
    </xf>
    <xf numFmtId="0" fontId="5" fillId="3" borderId="2" xfId="0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C2393CA-AE1F-4A60-8795-1E2F9F13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FFEAC90-2899-4791-894C-E4808CB40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871451D-F263-466F-B253-6BBD5D823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2548379-F630-4202-A0F4-B4B3A7FB6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235E470-7DF5-4BF5-8C1F-A3EED31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322273</xdr:rowOff>
    </xdr:from>
    <xdr:to>
      <xdr:col>12</xdr:col>
      <xdr:colOff>1495424</xdr:colOff>
      <xdr:row>3</xdr:row>
      <xdr:rowOff>664399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6B195C0-EB7E-4756-8CC9-254FDEAD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0425" y="1350973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BC26E98E-928C-4C4E-A587-C43A04DE5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view="pageBreakPreview" zoomScaleNormal="100" zoomScaleSheetLayoutView="100" workbookViewId="0">
      <selection activeCell="M6" sqref="M6:M11"/>
    </sheetView>
  </sheetViews>
  <sheetFormatPr defaultColWidth="9.140625" defaultRowHeight="15" x14ac:dyDescent="0.25"/>
  <cols>
    <col min="1" max="1" width="4.42578125" style="5" customWidth="1"/>
    <col min="2" max="2" width="28.42578125" style="27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5" customWidth="1"/>
    <col min="15" max="16384" width="9.140625" style="5"/>
  </cols>
  <sheetData>
    <row r="1" spans="1:16" s="1" customFormat="1" ht="18.75" customHeight="1" x14ac:dyDescent="0.2">
      <c r="A1" s="36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9" t="e">
        <f ca="1">MyVersion()</f>
        <v>#NAME?</v>
      </c>
      <c r="O1" s="22"/>
      <c r="P1" s="17"/>
    </row>
    <row r="2" spans="1:16" s="4" customFormat="1" ht="11.25" x14ac:dyDescent="0.25">
      <c r="A2" s="11">
        <f>ROW(A17)</f>
        <v>17</v>
      </c>
      <c r="B2" s="26">
        <f>COLUMN(M5)</f>
        <v>13</v>
      </c>
      <c r="C2" s="23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18"/>
      <c r="O2" s="18"/>
      <c r="P2" s="18"/>
    </row>
    <row r="3" spans="1:16" ht="51" customHeight="1" x14ac:dyDescent="0.25">
      <c r="A3" s="37" t="s">
        <v>0</v>
      </c>
      <c r="B3" s="39" t="s">
        <v>6</v>
      </c>
      <c r="C3" s="38" t="s">
        <v>11</v>
      </c>
      <c r="D3" s="38" t="s">
        <v>1</v>
      </c>
      <c r="E3" s="38" t="s">
        <v>7</v>
      </c>
      <c r="F3" s="42" t="s">
        <v>2</v>
      </c>
      <c r="G3" s="43"/>
      <c r="H3" s="43"/>
      <c r="I3" s="43"/>
      <c r="J3" s="44" t="s">
        <v>12</v>
      </c>
      <c r="K3" s="44"/>
      <c r="L3" s="44"/>
      <c r="M3" s="25" t="s">
        <v>13</v>
      </c>
    </row>
    <row r="4" spans="1:16" ht="145.5" customHeight="1" x14ac:dyDescent="0.25">
      <c r="A4" s="38"/>
      <c r="B4" s="40"/>
      <c r="C4" s="41"/>
      <c r="D4" s="41"/>
      <c r="E4" s="41"/>
      <c r="F4" s="28" t="s">
        <v>19</v>
      </c>
      <c r="G4" s="28" t="s">
        <v>20</v>
      </c>
      <c r="H4" s="6" t="s">
        <v>17</v>
      </c>
      <c r="I4" s="6"/>
      <c r="J4" s="7" t="s">
        <v>5</v>
      </c>
      <c r="K4" s="7" t="s">
        <v>3</v>
      </c>
      <c r="L4" s="7" t="s">
        <v>8</v>
      </c>
      <c r="M4" s="8" t="s">
        <v>14</v>
      </c>
      <c r="N4"/>
      <c r="O4"/>
    </row>
    <row r="5" spans="1:16" x14ac:dyDescent="0.25">
      <c r="A5" s="9"/>
      <c r="B5" s="34" t="s">
        <v>4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15">
        <f>SUM(M6:M11)</f>
        <v>15423</v>
      </c>
      <c r="N5" s="20"/>
    </row>
    <row r="6" spans="1:16" ht="25.5" x14ac:dyDescent="0.25">
      <c r="A6" s="10">
        <v>1</v>
      </c>
      <c r="B6" s="33" t="s">
        <v>21</v>
      </c>
      <c r="C6" s="16" t="s">
        <v>9</v>
      </c>
      <c r="D6" s="30" t="s">
        <v>16</v>
      </c>
      <c r="E6" s="30">
        <v>30</v>
      </c>
      <c r="F6" s="24">
        <v>210</v>
      </c>
      <c r="G6" s="31">
        <v>405</v>
      </c>
      <c r="H6" s="32">
        <v>256</v>
      </c>
      <c r="I6" s="12"/>
      <c r="J6" s="13">
        <v>210</v>
      </c>
      <c r="K6" s="14">
        <f>IFERROR(STDEV($F6:I6),"")</f>
        <v>101.9329845208769</v>
      </c>
      <c r="L6" s="14">
        <f t="shared" ref="L6:L11" si="0">IF(J6&lt;&gt;"", K6/J6*100,"")</f>
        <v>48.539516438512806</v>
      </c>
      <c r="M6" s="21">
        <f t="shared" ref="M6:M11" si="1">IFERROR(ROUND(J6*$E6,2),"")</f>
        <v>6300</v>
      </c>
      <c r="N6" s="20"/>
    </row>
    <row r="7" spans="1:16" ht="24.75" customHeight="1" x14ac:dyDescent="0.25">
      <c r="A7" s="10">
        <v>2</v>
      </c>
      <c r="B7" s="33" t="s">
        <v>22</v>
      </c>
      <c r="C7" s="16" t="s">
        <v>9</v>
      </c>
      <c r="D7" s="30" t="s">
        <v>16</v>
      </c>
      <c r="E7" s="30">
        <v>20</v>
      </c>
      <c r="F7" s="24">
        <v>223.03</v>
      </c>
      <c r="G7" s="31">
        <v>490</v>
      </c>
      <c r="H7" s="32">
        <v>162</v>
      </c>
      <c r="I7" s="12"/>
      <c r="J7" s="13">
        <v>162</v>
      </c>
      <c r="K7" s="14">
        <f>IFERROR(STDEV($F7:I7),"")</f>
        <v>174.44275173630268</v>
      </c>
      <c r="L7" s="14">
        <f t="shared" si="0"/>
        <v>107.68071094833498</v>
      </c>
      <c r="M7" s="21">
        <f t="shared" si="1"/>
        <v>3240</v>
      </c>
    </row>
    <row r="8" spans="1:16" ht="30" x14ac:dyDescent="0.25">
      <c r="A8" s="10">
        <v>3</v>
      </c>
      <c r="B8" s="33" t="s">
        <v>26</v>
      </c>
      <c r="C8" s="16" t="s">
        <v>9</v>
      </c>
      <c r="D8" s="30" t="s">
        <v>18</v>
      </c>
      <c r="E8" s="30">
        <v>8</v>
      </c>
      <c r="F8" s="24">
        <v>258</v>
      </c>
      <c r="G8" s="31">
        <v>224</v>
      </c>
      <c r="H8" s="32">
        <v>139</v>
      </c>
      <c r="I8" s="12"/>
      <c r="J8" s="13">
        <v>139</v>
      </c>
      <c r="K8" s="14">
        <f>IFERROR(STDEV($F8:I8),"")</f>
        <v>61.294371682887821</v>
      </c>
      <c r="L8" s="14">
        <f t="shared" si="0"/>
        <v>44.096670275458862</v>
      </c>
      <c r="M8" s="21">
        <f t="shared" si="1"/>
        <v>1112</v>
      </c>
      <c r="N8" s="20"/>
    </row>
    <row r="9" spans="1:16" ht="25.5" x14ac:dyDescent="0.25">
      <c r="A9" s="10">
        <v>4</v>
      </c>
      <c r="B9" s="29" t="s">
        <v>23</v>
      </c>
      <c r="C9" s="16" t="s">
        <v>9</v>
      </c>
      <c r="D9" s="30" t="s">
        <v>15</v>
      </c>
      <c r="E9" s="30">
        <v>1</v>
      </c>
      <c r="F9" s="24">
        <v>160</v>
      </c>
      <c r="G9" s="31">
        <v>210</v>
      </c>
      <c r="H9" s="32">
        <v>360</v>
      </c>
      <c r="I9" s="12"/>
      <c r="J9" s="13">
        <v>160</v>
      </c>
      <c r="K9" s="14">
        <f>IFERROR(STDEV($F9:I9),"")</f>
        <v>104.08329997330661</v>
      </c>
      <c r="L9" s="14">
        <f t="shared" si="0"/>
        <v>65.052062483316632</v>
      </c>
      <c r="M9" s="21">
        <f t="shared" si="1"/>
        <v>160</v>
      </c>
      <c r="N9" s="20"/>
    </row>
    <row r="10" spans="1:16" ht="25.5" x14ac:dyDescent="0.25">
      <c r="A10" s="10">
        <v>5</v>
      </c>
      <c r="B10" s="33" t="s">
        <v>24</v>
      </c>
      <c r="C10" s="16" t="s">
        <v>9</v>
      </c>
      <c r="D10" s="30" t="s">
        <v>18</v>
      </c>
      <c r="E10" s="30">
        <v>1</v>
      </c>
      <c r="F10" s="24">
        <v>112</v>
      </c>
      <c r="G10" s="31">
        <v>230</v>
      </c>
      <c r="H10" s="32">
        <v>243.63</v>
      </c>
      <c r="I10" s="12"/>
      <c r="J10" s="13">
        <v>112</v>
      </c>
      <c r="K10" s="14">
        <f>IFERROR(STDEV($F10:I10),"")</f>
        <v>72.383508480868784</v>
      </c>
      <c r="L10" s="14">
        <f t="shared" si="0"/>
        <v>64.628132572204265</v>
      </c>
      <c r="M10" s="21">
        <f t="shared" si="1"/>
        <v>112</v>
      </c>
      <c r="N10" s="20"/>
    </row>
    <row r="11" spans="1:16" ht="25.5" x14ac:dyDescent="0.25">
      <c r="A11" s="10">
        <v>6</v>
      </c>
      <c r="B11" s="33" t="s">
        <v>25</v>
      </c>
      <c r="C11" s="16" t="s">
        <v>9</v>
      </c>
      <c r="D11" s="30" t="s">
        <v>18</v>
      </c>
      <c r="E11" s="30">
        <v>11</v>
      </c>
      <c r="F11" s="24">
        <v>409</v>
      </c>
      <c r="G11" s="31">
        <v>624</v>
      </c>
      <c r="H11" s="32">
        <v>420</v>
      </c>
      <c r="I11" s="12"/>
      <c r="J11" s="13">
        <v>409</v>
      </c>
      <c r="K11" s="14">
        <f>IFERROR(STDEV($F11:I11),"")</f>
        <v>121.07986345108469</v>
      </c>
      <c r="L11" s="14">
        <f t="shared" si="0"/>
        <v>29.603878594397237</v>
      </c>
      <c r="M11" s="21">
        <f t="shared" si="1"/>
        <v>4499</v>
      </c>
      <c r="N11" s="20"/>
    </row>
    <row r="12" spans="1:16" ht="56.25" customHeight="1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16" x14ac:dyDescent="0.25">
      <c r="L13"/>
      <c r="M13"/>
    </row>
  </sheetData>
  <mergeCells count="10">
    <mergeCell ref="B5:L5"/>
    <mergeCell ref="A12:M12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1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2026-08-13T07:44:09Z</cp:lastPrinted>
  <dcterms:created xsi:type="dcterms:W3CDTF">2016-06-21T08:42:38Z</dcterms:created>
  <dcterms:modified xsi:type="dcterms:W3CDTF">2026-08-13T07:44:15Z</dcterms:modified>
</cp:coreProperties>
</file>