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сти\"/>
    </mc:Choice>
  </mc:AlternateContent>
  <xr:revisionPtr revIDLastSave="0" documentId="13_ncr:1_{67568EE7-ED96-4F4B-AB07-9CC37772CCB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definedNames>
    <definedName name="_xlnm.Print_Area" localSheetId="0">Лист1!$A$1:$AJ$20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2" i="1" l="1"/>
  <c r="AI13" i="1"/>
  <c r="AI14" i="1"/>
  <c r="AI12" i="1"/>
  <c r="AG12" i="1" l="1"/>
  <c r="AG13" i="1"/>
  <c r="AG14" i="1"/>
  <c r="AJ13" i="1"/>
  <c r="AH13" i="1" l="1"/>
  <c r="AH14" i="1"/>
  <c r="AJ14" i="1"/>
  <c r="AJ15" i="1" s="1"/>
  <c r="AH12" i="1"/>
</calcChain>
</file>

<file path=xl/sharedStrings.xml><?xml version="1.0" encoding="utf-8"?>
<sst xmlns="http://schemas.openxmlformats.org/spreadsheetml/2006/main" count="112" uniqueCount="83">
  <si>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</si>
  <si>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</si>
  <si>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</si>
  <si>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</si>
  <si>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</si>
  <si>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</si>
  <si>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</si>
  <si>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</si>
  <si>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</si>
  <si>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</si>
  <si>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</si>
  <si>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</si>
  <si>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</si>
  <si>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</si>
  <si>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</si>
  <si>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</si>
  <si>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</si>
  <si>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</si>
  <si>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</si>
  <si>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</si>
  <si>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</si>
  <si>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</si>
  <si>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</si>
  <si>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</si>
  <si>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</si>
  <si>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</si>
  <si>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</si>
  <si>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</si>
  <si>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</si>
  <si>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</si>
  <si>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</si>
  <si>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</si>
  <si>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</si>
  <si>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</si>
  <si>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</si>
  <si>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</si>
  <si>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</si>
  <si>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</si>
  <si>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</si>
  <si>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</si>
  <si>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</si>
  <si>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</si>
  <si>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</si>
  <si>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</si>
  <si>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</si>
  <si>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</si>
  <si>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Используемый метод определения НМЦК
с обоснованием:</t>
  </si>
  <si>
    <t>Средняя цена (руб.)</t>
  </si>
  <si>
    <t>Контрактный управляющий: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</si>
  <si>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</si>
  <si>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</si>
  <si>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</si>
  <si>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Информация из открытых источников №1</t>
  </si>
  <si>
    <t>Информация из открытых источников №2</t>
  </si>
  <si>
    <t>Информация из открытых источников №3</t>
  </si>
  <si>
    <t>Ссылка на позицию в сети Интернет</t>
  </si>
  <si>
    <t>СОГЛАСОВАНО:</t>
  </si>
  <si>
    <t>Прямая стойка для микрофона K&amp;M 26010-300-55</t>
  </si>
  <si>
    <t>Микрофон Октава МК-207</t>
  </si>
  <si>
    <t>Информация из открытых источников №4</t>
  </si>
  <si>
    <t>Информация из открытых источников №5</t>
  </si>
  <si>
    <t>/Холодкова М.М.</t>
  </si>
  <si>
    <t>Дата подготовки обоснования НМЦК: 10.08.2026</t>
  </si>
  <si>
    <t>https://www.citilink.ru/product/mikrofon-oktava-mk-207-chernyi-207112-2092556/?referrer=reattribution%3D1&amp;utm_medium=cpc&amp;utm_campaign=cities_pvz-srch-cat-perfomans-epk_dsa_max&amp;utm_source=yandex&amp;utm_content=%7Cc%3A112347654%7Cg%3A5463467168%7Cb%3A1845364955005077939%7Ck%3A52310863454%7Cst%3Asearch%7Ca%3Ano%7Cs%3Anone%7Ct%3Apremium%7Cp%3A2%7Cr%3A52310863454%7Cdev%3Adesktop|cgci:0&amp;utm_term=---autotargeting&amp;etext=2202.rPuS4u_MWAwA3kEEgVDik4oiZFhAEo1ONP03XIXawBFPjkf_ChR4iex6kXITIVN8haU4cEV4cGsX7Z0m99NL23p2cnN5Z2JhcWx0c2NhbW8.16a9407e9843475c39978cf804f3c9fe04111c80&amp;yclid=10306498532380246015</t>
  </si>
  <si>
    <t>https://www.pult.ru/product/mikrofon-oktava-mk-207?margin=51&amp;utm_source=yandex&amp;utm_medium=cpc&amp;utm_campaign=yandex_cpc_goods-company_e1_120002773&amp;utm_term=yandex.ru&amp;utm_content=%D0%94%D0%BC%D0%B8%D1%82%D1%80%D0%BE%D0%B2&amp;ref=cpc_yandex_e&amp;etext=&amp;ybaip=1</t>
  </si>
  <si>
    <t>https://www.onlinetrade.ru/catalogue/mikrofony-c331/oktava/mikrofon_kondensatornyy_oktava_mk_207_chernyy_207112-3302221.html?city=1&amp;ysclid=msn7v8a26850352003&amp;utm_referrer=https%3a%2f%2fyandex.ru%2f</t>
  </si>
  <si>
    <t>https://oktavatula.com/catalog/vse_mikrofony/mk_207/?ysclid=msn7vdpqfk344178355</t>
  </si>
  <si>
    <t>https://lightdec.ru/catalog/zvukovoe_oborudovanie/provodnye_mikrofony/39080/?calltouch_tm=yd_c:709587487_gb:5747576445_ad:17709004402_ph:205747576445_st:none_pt:dynamic_places_p:8_s:yandex.ru_dt:desktop_reg:10723_ret:205747576445_apt:none&amp;utm_campaign=poisk_retargeting_mo&amp;utm_medium=cpc&amp;utm_source=yandex_top3&amp;utm_term=&amp;yclid=17515723193656279039&amp;ybaip=1</t>
  </si>
  <si>
    <t>Микрофон Октава МД-307</t>
  </si>
  <si>
    <t>https://www.pult.ru/product/mikrofon-oktava-md-307?margin=51&amp;utm_source=yandex&amp;utm_medium=cpc&amp;utm_campaign=yandex_cpc_performance_company_reg_e1_120017373&amp;utm_content=%D0%94%D0%BC%D0%B8%D1%82%D1%80%D0%BE%D0%B2&amp;utm_term=yandex.ru&amp;ref=cpc_yandex_e&amp;etext=&amp;ybaip=1</t>
  </si>
  <si>
    <t>https://www.voip-shop.ru/oktava_md-307.htm?ysclid=msn87i1bm685948360</t>
  </si>
  <si>
    <t>https://www.ozon.ru/product/md-307-mikrofon-oktava-1249115437/?utm_source=yandex_serp_products&amp;utm_medium=organic&amp;ysclid=msn88pk0q488561584&amp;__rr=1</t>
  </si>
  <si>
    <t>https://www.bigtv.ru/product/vokalnyy-mikrofon-dinamicheskiy-octava-md-307-779249/?ysclid=msn88oerp220921066</t>
  </si>
  <si>
    <t>https://oktavatula.com/catalog/vse_mikrofony/md_307/?ysclid=msn8ct4iw4962581066&amp;offer=4024</t>
  </si>
  <si>
    <t>https://www.pult.ru/product/mikrofonnaya-stoyka-k&amp;m-26010-300-55?ref=cpc_abdm&amp;utm_campaign=pult_mt&amp;utm_content=bz&amp;utm_medium=cpc&amp;utm_source=abdm&amp;utm_term=1&amp;yclid=8322480704407207935</t>
  </si>
  <si>
    <t>https://www.muztorg.ru/product/A084560?ysclid=msn8mmm2x8731982089</t>
  </si>
  <si>
    <t>https://market.yandex.ru/card/mikrofonnaya-stoyka-km-26010-300-55/103761699516?do-waremd5=lbiB5SIIFm9ymTXRl47xag&amp;clid=703&amp;ogV=-12</t>
  </si>
  <si>
    <t>https://www.bigtv.ru/product/mikrofonnaya-stoyka-napolnaya-k-m-26010-300-55-128690/?ysclid=msn8zp6btt459763071</t>
  </si>
  <si>
    <t>https://www.music-expert.ru/catalog/stsena_kommutatsiya_aksessuary/stoyki/stoyki_mikrofonnye/konig_meyer/k_m_26010_300_55_mikrofonnaya_stoyka_pryamaya_s_kruglym_osnovaniem_chyernaya_870_1575_mm/?ysclid=msn8xklg2190485809</t>
  </si>
  <si>
    <t>штука</t>
  </si>
  <si>
    <t>Поставка Микрофонов и стойки</t>
  </si>
  <si>
    <t xml:space="preserve"> 26.40.41.000</t>
  </si>
  <si>
    <t>На основании проведенного анализа рынка и расчетов, НМЦК составляет: 93 139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</si>
</sst>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Alignment="0"/>
    <xf numFmtId="0" fontId="9" fillId="0" borderId="0" applyAlignment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5" fillId="0" borderId="10" xfId="0" applyNumberFormat="1" applyFont="1" applyBorder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0" fillId="2" borderId="1" xfId="2" applyNumberForma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1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2" fontId="6" fillId="2" borderId="0" xfId="0" applyNumberFormat="1" applyFont="1" applyFill="1"/>
    <xf numFmtId="0" fontId="3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35</xdr:col>
      <xdr:colOff>39158</xdr:colOff>
      <xdr:row>10</xdr:row>
      <xdr:rowOff>75141</xdr:rowOff>
    </xdr:from>
    <xdr:to>
      <xdr:col>36</xdr:col>
      <xdr:colOff>85301</xdr:colOff>
      <xdr:row>10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6241" y="5091641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32</xdr:col>
      <xdr:colOff>68407</xdr:colOff>
      <xdr:row>10</xdr:row>
      <xdr:rowOff>6927</xdr:rowOff>
    </xdr:from>
    <xdr:to>
      <xdr:col>32</xdr:col>
      <xdr:colOff>1144732</xdr:colOff>
      <xdr:row>10</xdr:row>
      <xdr:rowOff>532707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25280" y="463434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33</xdr:col>
      <xdr:colOff>180976</xdr:colOff>
      <xdr:row>10</xdr:row>
      <xdr:rowOff>152399</xdr:rowOff>
    </xdr:from>
    <xdr:to>
      <xdr:col>33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gtv.ru/product/vokalnyy-mikrofon-dinamicheskiy-octava-md-307-779249/?ysclid=msn88oerp220921066" TargetMode="External"/><Relationship Id="rId13" Type="http://schemas.openxmlformats.org/officeDocument/2006/relationships/hyperlink" Target="https://www.muztorg.ru/product/A084560?ysclid=msn8mmm2x8731982089" TargetMode="External"/><Relationship Id="rId3" Type="http://schemas.openxmlformats.org/officeDocument/2006/relationships/hyperlink" Target="https://oktavatula.com/catalog/vse_mikrofony/mk_207/?ysclid=msn7vdpqfk344178355" TargetMode="External"/><Relationship Id="rId7" Type="http://schemas.openxmlformats.org/officeDocument/2006/relationships/hyperlink" Target="https://www.ozon.ru/product/md-307-mikrofon-oktava-1249115437/?utm_source=yandex_serp_products&amp;utm_medium=organic&amp;ysclid=msn88pk0q488561584&amp;__rr=1" TargetMode="External"/><Relationship Id="rId12" Type="http://schemas.openxmlformats.org/officeDocument/2006/relationships/hyperlink" Target="https://market.yandex.ru/card/mikrofonnaya-stoyka-km-26010-300-55/103761699516?do-waremd5=lbiB5SIIFm9ymTXRl47xag&amp;clid=703&amp;ogV=-12" TargetMode="External"/><Relationship Id="rId2" Type="http://schemas.openxmlformats.org/officeDocument/2006/relationships/hyperlink" Target="https://www.onlinetrade.ru/catalogue/mikrofony-c331/oktava/mikrofon_kondensatornyy_oktava_mk_207_chernyy_207112-3302221.html?city=1&amp;ysclid=msn7v8a26850352003&amp;utm_referrer=https%3a%2f%2fyandex.ru%2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pult.ru/product/mikrofon-oktava-mk-207?margin=51&amp;utm_source=yandex&amp;utm_medium=cpc&amp;utm_campaign=yandex_cpc_goods-company_e1_120002773&amp;utm_term=yandex.ru&amp;utm_content=%D0%94%D0%BC%D0%B8%D1%82%D1%80%D0%BE%D0%B2&amp;ref=cpc_yandex_e&amp;etext=&amp;ybaip=1" TargetMode="External"/><Relationship Id="rId6" Type="http://schemas.openxmlformats.org/officeDocument/2006/relationships/hyperlink" Target="https://www.voip-shop.ru/oktava_md-307.htm?ysclid=msn87i1bm685948360" TargetMode="External"/><Relationship Id="rId11" Type="http://schemas.openxmlformats.org/officeDocument/2006/relationships/hyperlink" Target="https://www.music-expert.ru/catalog/stsena_kommutatsiya_aksessuary/stoyki/stoyki_mikrofonnye/konig_meyer/k_m_26010_300_55_mikrofonnaya_stoyka_pryamaya_s_kruglym_osnovaniem_chyernaya_870_1575_mm/?ysclid=msn8xklg2190485809" TargetMode="External"/><Relationship Id="rId5" Type="http://schemas.openxmlformats.org/officeDocument/2006/relationships/hyperlink" Target="https://www.pult.ru/product/mikrofon-oktava-md-307?margin=51&amp;utm_source=yandex&amp;utm_medium=cpc&amp;utm_campaign=yandex_cpc_performance_company_reg_e1_120017373&amp;utm_content=%D0%94%D0%BC%D0%B8%D1%82%D1%80%D0%BE%D0%B2&amp;utm_term=yandex.ru&amp;ref=cpc_yandex_e&amp;etext=&amp;ybaip=1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pult.ru/product/mikrofonnaya-stoyka-k&amp;m-26010-300-55?ref=cpc_abdm&amp;utm_campaign=pult_mt&amp;utm_content=bz&amp;utm_medium=cpc&amp;utm_source=abdm&amp;utm_term=1&amp;yclid=8322480704407207935" TargetMode="External"/><Relationship Id="rId4" Type="http://schemas.openxmlformats.org/officeDocument/2006/relationships/hyperlink" Target="https://lightdec.ru/catalog/zvukovoe_oborudovanie/provodnye_mikrofony/39080/?calltouch_tm=yd_c:709587487_gb:5747576445_ad:17709004402_ph:205747576445_st:none_pt:dynamic_places_p:8_s:yandex.ru_dt:desktop_reg:10723_ret:205747576445_apt:none&amp;utm_campaign=poisk_retargeting_mo&amp;utm_medium=cpc&amp;utm_source=yandex_top3&amp;utm_term=&amp;yclid=17515723193656279039&amp;ybaip=1" TargetMode="External"/><Relationship Id="rId9" Type="http://schemas.openxmlformats.org/officeDocument/2006/relationships/hyperlink" Target="https://oktavatula.com/catalog/vse_mikrofony/md_307/?ysclid=msn8ct4iw4962581066&amp;offer=4024" TargetMode="External"/><Relationship Id="rId14" Type="http://schemas.openxmlformats.org/officeDocument/2006/relationships/hyperlink" Target="https://www.bigtv.ru/product/mikrofonnaya-stoyka-napolnaya-k-m-26010-300-55-128690/?ysclid=msn8zp6btt45976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0"/>
  <sheetViews>
    <sheetView tabSelected="1" view="pageBreakPreview" topLeftCell="A6" zoomScale="55" zoomScaleNormal="100" zoomScaleSheetLayoutView="55" workbookViewId="0">
      <selection activeCell="AI18" sqref="AI18"/>
    </sheetView>
  </sheetViews>
  <sheetFormatPr defaultRowHeight="14.4" x14ac:dyDescent="0.3"/>
  <cols>
    <col min="1" max="1" width="7.88671875" customWidth="1"/>
    <col min="2" max="2" width="31.33203125" customWidth="1"/>
    <col min="3" max="3" width="18.6640625" customWidth="1"/>
    <col min="4" max="4" width="17" customWidth="1"/>
    <col min="5" max="5" width="8.88671875" customWidth="1"/>
    <col min="6" max="6" width="13.6640625" customWidth="1"/>
    <col min="7" max="7" width="13.6640625" style="1" customWidth="1"/>
    <col min="8" max="8" width="13.6640625" customWidth="1"/>
    <col min="9" max="9" width="13.6640625" style="1" customWidth="1"/>
    <col min="10" max="10" width="13.6640625" customWidth="1"/>
    <col min="11" max="15" width="13.6640625" style="1" customWidth="1"/>
    <col min="16" max="23" width="22" style="1" hidden="1" customWidth="1"/>
    <col min="24" max="24" width="14.77734375" style="1" hidden="1" customWidth="1"/>
    <col min="25" max="25" width="8.109375" style="1" hidden="1" customWidth="1"/>
    <col min="26" max="26" width="14.77734375" style="1" hidden="1" customWidth="1"/>
    <col min="27" max="28" width="8.109375" style="1" hidden="1" customWidth="1"/>
    <col min="29" max="32" width="14.77734375" style="1" hidden="1" customWidth="1"/>
    <col min="33" max="33" width="20.5546875" style="1" customWidth="1"/>
    <col min="34" max="34" width="23" style="1" customWidth="1"/>
    <col min="35" max="35" width="15.109375" style="1" customWidth="1"/>
    <col min="36" max="36" width="20.33203125" style="1" customWidth="1"/>
    <col min="37" max="37" width="18.44140625" customWidth="1"/>
    <col min="38" max="1031" width="9.109375" customWidth="1"/>
  </cols>
  <sheetData>
    <row r="1" spans="1:36" x14ac:dyDescent="0.3">
      <c r="A1" s="2" t="s">
        <v>0</v>
      </c>
      <c r="B1" s="2"/>
      <c r="C1" s="2"/>
      <c r="D1" s="2"/>
      <c r="E1" s="2"/>
      <c r="F1" s="2"/>
      <c r="G1" s="3"/>
      <c r="H1" s="2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x14ac:dyDescent="0.3">
      <c r="A2" s="2"/>
      <c r="B2" s="2"/>
      <c r="C2" s="2"/>
      <c r="D2" s="2"/>
      <c r="E2" s="2"/>
      <c r="F2" s="2"/>
      <c r="G2" s="4"/>
      <c r="H2" s="2"/>
      <c r="I2" s="4"/>
      <c r="J2" s="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56.25" customHeight="1" x14ac:dyDescent="0.4">
      <c r="A3" s="16" t="s">
        <v>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pans="1:36" x14ac:dyDescent="0.3">
      <c r="A4" s="5"/>
      <c r="B4" s="5"/>
      <c r="C4" s="5"/>
      <c r="D4" s="5"/>
      <c r="E4" s="5"/>
      <c r="F4" s="5"/>
      <c r="G4" s="6"/>
      <c r="H4" s="5"/>
      <c r="I4" s="6"/>
      <c r="J4" s="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3">
      <c r="A5" s="5"/>
      <c r="B5" s="5"/>
      <c r="C5" s="5"/>
      <c r="D5" s="5"/>
      <c r="E5" s="5"/>
      <c r="F5" s="5"/>
      <c r="G5" s="6"/>
      <c r="H5" s="5"/>
      <c r="I5" s="6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8"/>
      <c r="AH5" s="6"/>
      <c r="AI5" s="6"/>
      <c r="AJ5" s="6"/>
    </row>
    <row r="6" spans="1:36" ht="31.5" customHeight="1" x14ac:dyDescent="0.3">
      <c r="A6" s="17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38.25" customHeight="1" x14ac:dyDescent="0.3">
      <c r="A7" s="21" t="s">
        <v>46</v>
      </c>
      <c r="B7" s="22"/>
      <c r="C7" s="23"/>
      <c r="D7" s="21" t="s">
        <v>51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6" x14ac:dyDescent="0.3">
      <c r="A8" s="24" t="s">
        <v>80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</row>
    <row r="9" spans="1:36" ht="129" customHeight="1" x14ac:dyDescent="0.3">
      <c r="A9" s="26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1:36" ht="39.6" x14ac:dyDescent="0.3">
      <c r="A10" s="27" t="s">
        <v>3</v>
      </c>
      <c r="B10" s="27" t="s">
        <v>49</v>
      </c>
      <c r="C10" s="28" t="s">
        <v>4</v>
      </c>
      <c r="D10" s="27" t="s">
        <v>5</v>
      </c>
      <c r="E10" s="28" t="s">
        <v>6</v>
      </c>
      <c r="F10" s="29" t="s">
        <v>52</v>
      </c>
      <c r="G10" s="30"/>
      <c r="H10" s="29" t="s">
        <v>53</v>
      </c>
      <c r="I10" s="30"/>
      <c r="J10" s="29" t="s">
        <v>54</v>
      </c>
      <c r="K10" s="30"/>
      <c r="L10" s="29" t="s">
        <v>59</v>
      </c>
      <c r="M10" s="30"/>
      <c r="N10" s="29" t="s">
        <v>60</v>
      </c>
      <c r="O10" s="30"/>
      <c r="P10" s="31" t="s">
        <v>7</v>
      </c>
      <c r="Q10" s="31" t="s">
        <v>8</v>
      </c>
      <c r="R10" s="31" t="s">
        <v>9</v>
      </c>
      <c r="S10" s="31" t="s">
        <v>10</v>
      </c>
      <c r="T10" s="31" t="s">
        <v>11</v>
      </c>
      <c r="U10" s="31" t="s">
        <v>12</v>
      </c>
      <c r="V10" s="31" t="s">
        <v>13</v>
      </c>
      <c r="W10" s="31" t="s">
        <v>14</v>
      </c>
      <c r="X10" s="31" t="s">
        <v>15</v>
      </c>
      <c r="Y10" s="31" t="s">
        <v>16</v>
      </c>
      <c r="Z10" s="31" t="s">
        <v>17</v>
      </c>
      <c r="AA10" s="31" t="s">
        <v>18</v>
      </c>
      <c r="AB10" s="31" t="s">
        <v>19</v>
      </c>
      <c r="AC10" s="31" t="s">
        <v>20</v>
      </c>
      <c r="AD10" s="31" t="s">
        <v>21</v>
      </c>
      <c r="AE10" s="31" t="s">
        <v>22</v>
      </c>
      <c r="AF10" s="31" t="s">
        <v>23</v>
      </c>
      <c r="AG10" s="32" t="s">
        <v>24</v>
      </c>
      <c r="AH10" s="32" t="s">
        <v>25</v>
      </c>
      <c r="AI10" s="28" t="s">
        <v>47</v>
      </c>
      <c r="AJ10" s="33" t="s">
        <v>26</v>
      </c>
    </row>
    <row r="11" spans="1:36" ht="60.75" customHeight="1" x14ac:dyDescent="0.3">
      <c r="A11" s="27"/>
      <c r="B11" s="27"/>
      <c r="C11" s="28"/>
      <c r="D11" s="27"/>
      <c r="E11" s="28"/>
      <c r="F11" s="34" t="s">
        <v>55</v>
      </c>
      <c r="G11" s="31" t="s">
        <v>27</v>
      </c>
      <c r="H11" s="34" t="s">
        <v>55</v>
      </c>
      <c r="I11" s="31" t="s">
        <v>27</v>
      </c>
      <c r="J11" s="34" t="s">
        <v>55</v>
      </c>
      <c r="K11" s="31" t="s">
        <v>27</v>
      </c>
      <c r="L11" s="34" t="s">
        <v>55</v>
      </c>
      <c r="M11" s="31" t="s">
        <v>27</v>
      </c>
      <c r="N11" s="34" t="s">
        <v>55</v>
      </c>
      <c r="O11" s="31" t="s">
        <v>27</v>
      </c>
      <c r="P11" s="31" t="s">
        <v>27</v>
      </c>
      <c r="Q11" s="31" t="s">
        <v>27</v>
      </c>
      <c r="R11" s="31" t="s">
        <v>27</v>
      </c>
      <c r="S11" s="31" t="s">
        <v>27</v>
      </c>
      <c r="T11" s="31" t="s">
        <v>27</v>
      </c>
      <c r="U11" s="31" t="s">
        <v>27</v>
      </c>
      <c r="V11" s="31" t="s">
        <v>27</v>
      </c>
      <c r="W11" s="31" t="s">
        <v>27</v>
      </c>
      <c r="X11" s="31" t="s">
        <v>27</v>
      </c>
      <c r="Y11" s="31" t="s">
        <v>27</v>
      </c>
      <c r="Z11" s="31" t="s">
        <v>27</v>
      </c>
      <c r="AA11" s="31" t="s">
        <v>27</v>
      </c>
      <c r="AB11" s="31" t="s">
        <v>27</v>
      </c>
      <c r="AC11" s="31" t="s">
        <v>27</v>
      </c>
      <c r="AD11" s="31" t="s">
        <v>27</v>
      </c>
      <c r="AE11" s="31" t="s">
        <v>27</v>
      </c>
      <c r="AF11" s="31" t="s">
        <v>27</v>
      </c>
      <c r="AG11" s="35"/>
      <c r="AH11" s="35"/>
      <c r="AI11" s="28"/>
      <c r="AJ11" s="36"/>
    </row>
    <row r="12" spans="1:36" ht="60.75" customHeight="1" x14ac:dyDescent="0.3">
      <c r="A12" s="37">
        <v>1</v>
      </c>
      <c r="B12" s="32" t="s">
        <v>57</v>
      </c>
      <c r="C12" s="32" t="s">
        <v>81</v>
      </c>
      <c r="D12" s="37" t="s">
        <v>79</v>
      </c>
      <c r="E12" s="38">
        <v>1</v>
      </c>
      <c r="F12" s="19" t="s">
        <v>74</v>
      </c>
      <c r="G12" s="20">
        <v>5690</v>
      </c>
      <c r="H12" s="19" t="s">
        <v>78</v>
      </c>
      <c r="I12" s="20">
        <v>4141</v>
      </c>
      <c r="J12" s="19" t="s">
        <v>77</v>
      </c>
      <c r="K12" s="20">
        <v>4020</v>
      </c>
      <c r="L12" s="19" t="s">
        <v>75</v>
      </c>
      <c r="M12" s="20">
        <v>4952</v>
      </c>
      <c r="N12" s="19" t="s">
        <v>76</v>
      </c>
      <c r="O12" s="20">
        <v>5280</v>
      </c>
      <c r="P12" s="31" t="s">
        <v>28</v>
      </c>
      <c r="Q12" s="31" t="s">
        <v>29</v>
      </c>
      <c r="R12" s="31" t="s">
        <v>30</v>
      </c>
      <c r="S12" s="31" t="s">
        <v>31</v>
      </c>
      <c r="T12" s="31" t="s">
        <v>32</v>
      </c>
      <c r="U12" s="31" t="s">
        <v>33</v>
      </c>
      <c r="V12" s="31" t="s">
        <v>34</v>
      </c>
      <c r="W12" s="31" t="s">
        <v>35</v>
      </c>
      <c r="X12" s="31" t="s">
        <v>36</v>
      </c>
      <c r="Y12" s="31" t="s">
        <v>37</v>
      </c>
      <c r="Z12" s="31" t="s">
        <v>38</v>
      </c>
      <c r="AA12" s="31" t="s">
        <v>39</v>
      </c>
      <c r="AB12" s="31" t="s">
        <v>40</v>
      </c>
      <c r="AC12" s="31" t="s">
        <v>41</v>
      </c>
      <c r="AD12" s="31" t="s">
        <v>42</v>
      </c>
      <c r="AE12" s="31" t="s">
        <v>43</v>
      </c>
      <c r="AF12" s="31" t="s">
        <v>44</v>
      </c>
      <c r="AG12" s="39">
        <f>STDEV(G12,O12)</f>
        <v>289.9137802864845</v>
      </c>
      <c r="AH12" s="39">
        <f>AG12*100/AI12</f>
        <v>6.0190545257335977</v>
      </c>
      <c r="AI12" s="39">
        <f>AVERAGE(G12,I12,K12,M12,O12)</f>
        <v>4816.6000000000004</v>
      </c>
      <c r="AJ12" s="39">
        <f>AI12*E12</f>
        <v>4816.6000000000004</v>
      </c>
    </row>
    <row r="13" spans="1:36" ht="60.75" customHeight="1" x14ac:dyDescent="0.3">
      <c r="A13" s="37">
        <v>2</v>
      </c>
      <c r="B13" s="32" t="s">
        <v>58</v>
      </c>
      <c r="C13" s="32" t="s">
        <v>81</v>
      </c>
      <c r="D13" s="37" t="s">
        <v>79</v>
      </c>
      <c r="E13" s="38">
        <v>1</v>
      </c>
      <c r="F13" s="19" t="s">
        <v>63</v>
      </c>
      <c r="G13" s="20">
        <v>68550</v>
      </c>
      <c r="H13" s="19" t="s">
        <v>64</v>
      </c>
      <c r="I13" s="20">
        <v>54845</v>
      </c>
      <c r="J13" s="19" t="s">
        <v>65</v>
      </c>
      <c r="K13" s="20">
        <v>52150</v>
      </c>
      <c r="L13" s="19" t="s">
        <v>66</v>
      </c>
      <c r="M13" s="20">
        <v>54845</v>
      </c>
      <c r="N13" s="19" t="s">
        <v>67</v>
      </c>
      <c r="O13" s="20">
        <v>54845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9">
        <f t="shared" ref="AG13:AG14" si="0">STDEV(G13,O13)</f>
        <v>9690.8984361616331</v>
      </c>
      <c r="AH13" s="39">
        <f>AG13*100/AI13</f>
        <v>16.9875689101296</v>
      </c>
      <c r="AI13" s="39">
        <f t="shared" ref="AI13:AI14" si="1">AVERAGE(G13,I13,K13,M13,O13)</f>
        <v>57047</v>
      </c>
      <c r="AJ13" s="39">
        <f>AI13*E13</f>
        <v>57047</v>
      </c>
    </row>
    <row r="14" spans="1:36" ht="60.75" customHeight="1" x14ac:dyDescent="0.3">
      <c r="A14" s="37">
        <v>3</v>
      </c>
      <c r="B14" s="32" t="s">
        <v>68</v>
      </c>
      <c r="C14" s="32" t="s">
        <v>81</v>
      </c>
      <c r="D14" s="37" t="s">
        <v>79</v>
      </c>
      <c r="E14" s="38">
        <v>1</v>
      </c>
      <c r="F14" s="19" t="s">
        <v>69</v>
      </c>
      <c r="G14" s="20">
        <v>31066</v>
      </c>
      <c r="H14" s="19" t="s">
        <v>70</v>
      </c>
      <c r="I14" s="20">
        <v>28273</v>
      </c>
      <c r="J14" s="19" t="s">
        <v>71</v>
      </c>
      <c r="K14" s="20">
        <v>29777</v>
      </c>
      <c r="L14" s="19" t="s">
        <v>72</v>
      </c>
      <c r="M14" s="20">
        <v>31496</v>
      </c>
      <c r="N14" s="19" t="s">
        <v>73</v>
      </c>
      <c r="O14" s="20">
        <v>35765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9">
        <f t="shared" si="0"/>
        <v>3322.6947647955867</v>
      </c>
      <c r="AH14" s="39">
        <f t="shared" ref="AH13:AH14" si="2">AG14*100/AI14</f>
        <v>10.62398806984271</v>
      </c>
      <c r="AI14" s="39">
        <f t="shared" si="1"/>
        <v>31275.4</v>
      </c>
      <c r="AJ14" s="39">
        <f>AI14*E14</f>
        <v>31275.4</v>
      </c>
    </row>
    <row r="15" spans="1:36" x14ac:dyDescent="0.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1"/>
      <c r="AI15" s="37" t="s">
        <v>45</v>
      </c>
      <c r="AJ15" s="31">
        <f>SUM(AJ12:AJ14)</f>
        <v>93139</v>
      </c>
    </row>
    <row r="16" spans="1:36" x14ac:dyDescent="0.3">
      <c r="A16" s="21" t="s">
        <v>82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</row>
    <row r="17" spans="1:36" ht="15" thickBot="1" x14ac:dyDescent="0.35">
      <c r="A17" s="42" t="s">
        <v>62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</row>
    <row r="18" spans="1:36" ht="41.25" customHeight="1" thickBot="1" x14ac:dyDescent="0.35">
      <c r="A18" s="43" t="s">
        <v>56</v>
      </c>
      <c r="B18" s="44"/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</row>
    <row r="19" spans="1:36" ht="15" thickBot="1" x14ac:dyDescent="0.35">
      <c r="A19" s="12" t="s">
        <v>48</v>
      </c>
      <c r="B19" s="13"/>
      <c r="C19" s="13"/>
      <c r="D19" s="9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x14ac:dyDescent="0.3">
      <c r="A20" s="14" t="s">
        <v>61</v>
      </c>
      <c r="B20" s="15"/>
      <c r="C20" s="15"/>
      <c r="D20" s="10"/>
      <c r="E20" s="11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</sheetData>
  <mergeCells count="23">
    <mergeCell ref="J10:K10"/>
    <mergeCell ref="D10:D11"/>
    <mergeCell ref="E10:E11"/>
    <mergeCell ref="AI10:AI11"/>
    <mergeCell ref="A3:AJ3"/>
    <mergeCell ref="A6:AJ6"/>
    <mergeCell ref="A7:C7"/>
    <mergeCell ref="D7:AJ7"/>
    <mergeCell ref="A10:A11"/>
    <mergeCell ref="C10:C11"/>
    <mergeCell ref="B10:B11"/>
    <mergeCell ref="A8:AJ8"/>
    <mergeCell ref="A9:AJ9"/>
    <mergeCell ref="F10:G10"/>
    <mergeCell ref="L10:M10"/>
    <mergeCell ref="N10:O10"/>
    <mergeCell ref="H10:I10"/>
    <mergeCell ref="A18:C18"/>
    <mergeCell ref="A19:C19"/>
    <mergeCell ref="A20:C20"/>
    <mergeCell ref="A15:AG15"/>
    <mergeCell ref="A16:AJ16"/>
    <mergeCell ref="A17:AJ17"/>
  </mergeCells>
  <hyperlinks>
    <hyperlink ref="H13" r:id="rId1" xr:uid="{09EA0959-FEC4-4406-B2A6-D53C7DFF75C2}"/>
    <hyperlink ref="J13" r:id="rId2" xr:uid="{79D65C01-BBAB-4E9C-8E77-84A667444BEF}"/>
    <hyperlink ref="L13" r:id="rId3" xr:uid="{5CB30A9D-5BA0-4134-B6C8-E945C8707419}"/>
    <hyperlink ref="N13" r:id="rId4" display="https://lightdec.ru/catalog/zvukovoe_oborudovanie/provodnye_mikrofony/39080/?calltouch_tm=yd_c:709587487_gb:5747576445_ad:17709004402_ph:205747576445_st:none_pt:dynamic_places_p:8_s:yandex.ru_dt:desktop_reg:10723_ret:205747576445_apt:none&amp;utm_campaign=poisk_retargeting_mo&amp;utm_medium=cpc&amp;utm_source=yandex_top3&amp;utm_term=&amp;yclid=17515723193656279039&amp;ybaip=1" xr:uid="{4FF39286-C2A1-4708-9113-946A05C6FEBB}"/>
    <hyperlink ref="F14" r:id="rId5" display="https://www.pult.ru/product/mikrofon-oktava-md-307?margin=51&amp;utm_source=yandex&amp;utm_medium=cpc&amp;utm_campaign=yandex_cpc_performance_company_reg_e1_120017373&amp;utm_content=%D0%94%D0%BC%D0%B8%D1%82%D1%80%D0%BE%D0%B2&amp;utm_term=yandex.ru&amp;ref=cpc_yandex_e&amp;etext=&amp;ybaip=1" xr:uid="{449EDF92-0238-4925-942A-046C21DECFE8}"/>
    <hyperlink ref="H14" r:id="rId6" xr:uid="{7CC4750A-BA62-46B6-B590-B88372804C4C}"/>
    <hyperlink ref="J14" r:id="rId7" xr:uid="{E79A9DB6-379E-4955-B50D-A8F2D969490F}"/>
    <hyperlink ref="L14" r:id="rId8" xr:uid="{663F497D-1A2E-4BE3-80E4-A74C111AE34B}"/>
    <hyperlink ref="N14" r:id="rId9" xr:uid="{ADFB7012-3BF7-4182-9D61-1C8AE51ADBB1}"/>
    <hyperlink ref="F12" r:id="rId10" xr:uid="{9BA24139-D27A-4223-A851-CB61973DAC9B}"/>
    <hyperlink ref="H12" r:id="rId11" xr:uid="{896EC649-DC49-4EFF-840D-3B6B3FC1E908}"/>
    <hyperlink ref="N12" r:id="rId12" xr:uid="{979C9388-6123-4192-9044-FE3B9092665C}"/>
    <hyperlink ref="L12" r:id="rId13" xr:uid="{8FE3B27F-83A8-4669-9817-4442FA75ABC8}"/>
    <hyperlink ref="J12" r:id="rId14" xr:uid="{77E7B9CF-1A1F-4B54-9031-F6C2726B4CA8}"/>
  </hyperlinks>
  <pageMargins left="0.24027777777777801" right="0.24027777777777801" top="0.05" bottom="0.209722222222222" header="0.51180555555555496" footer="0.51180555555555496"/>
  <pageSetup paperSize="9" scale="48" fitToHeight="0" orientation="landscape" useFirstPageNumber="1" horizontalDpi="300" verticalDpi="3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Марина Холодкова</cp:lastModifiedBy>
  <cp:revision>7</cp:revision>
  <cp:lastPrinted>2024-12-27T11:56:57Z</cp:lastPrinted>
  <dcterms:created xsi:type="dcterms:W3CDTF">2014-01-17T11:35:00Z</dcterms:created>
  <dcterms:modified xsi:type="dcterms:W3CDTF">2026-08-10T13:46:18Z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