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34 Оборудование и материалы (Субсидия ГКПД)\"/>
    </mc:Choice>
  </mc:AlternateContent>
  <xr:revisionPtr revIDLastSave="0" documentId="13_ncr:1_{B2C6D4CD-BD07-4822-BE5E-AF546347B6EB}"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s>
  <definedNames>
    <definedName name="_xlnm._FilterDatabase" localSheetId="0" hidden="1">'Расчет цены '!$A$10:$S$21</definedName>
    <definedName name="OLE_LINK16" localSheetId="0">'Расчет цены '!#REF!</definedName>
    <definedName name="_xlnm.Print_Titles" localSheetId="0">'Расчет цены '!$8:$10</definedName>
    <definedName name="_xlnm.Print_Area" localSheetId="0">'Расчет цены '!$A$1:$N$37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3" l="1"/>
  <c r="L12" i="3"/>
  <c r="M12" i="3" s="1"/>
  <c r="N12" i="3" s="1"/>
  <c r="K12" i="3"/>
  <c r="H12" i="3"/>
  <c r="I12" i="3" s="1"/>
  <c r="J12" i="3" s="1"/>
  <c r="L19" i="3" l="1"/>
  <c r="M19" i="3" s="1"/>
  <c r="N19" i="3" s="1"/>
  <c r="K19" i="3"/>
  <c r="H19" i="3"/>
  <c r="I19" i="3" s="1"/>
  <c r="J19" i="3" s="1"/>
  <c r="L18" i="3"/>
  <c r="M18" i="3" s="1"/>
  <c r="N18" i="3" s="1"/>
  <c r="K18" i="3"/>
  <c r="H18" i="3"/>
  <c r="I18" i="3" s="1"/>
  <c r="J18" i="3" s="1"/>
  <c r="L17" i="3"/>
  <c r="M17" i="3" s="1"/>
  <c r="N17" i="3" s="1"/>
  <c r="K17" i="3"/>
  <c r="H17" i="3"/>
  <c r="I17" i="3" s="1"/>
  <c r="J17" i="3" s="1"/>
  <c r="L16" i="3"/>
  <c r="M16" i="3" s="1"/>
  <c r="N16" i="3" s="1"/>
  <c r="K16" i="3"/>
  <c r="H16" i="3"/>
  <c r="I16" i="3" s="1"/>
  <c r="J16" i="3" s="1"/>
  <c r="L15" i="3"/>
  <c r="M15" i="3" s="1"/>
  <c r="N15" i="3" s="1"/>
  <c r="K15" i="3"/>
  <c r="H15" i="3"/>
  <c r="I15" i="3" s="1"/>
  <c r="J15" i="3" s="1"/>
  <c r="L14" i="3"/>
  <c r="M14" i="3" s="1"/>
  <c r="N14" i="3" s="1"/>
  <c r="K14" i="3"/>
  <c r="H14" i="3"/>
  <c r="I14" i="3" s="1"/>
  <c r="J14" i="3" s="1"/>
  <c r="L13" i="3"/>
  <c r="M13" i="3" s="1"/>
  <c r="N13" i="3" s="1"/>
  <c r="K13" i="3"/>
  <c r="H13" i="3"/>
  <c r="I13" i="3" s="1"/>
  <c r="J13" i="3" s="1"/>
  <c r="L11" i="3"/>
  <c r="M11" i="3" s="1"/>
  <c r="N11" i="3" s="1"/>
  <c r="K11" i="3"/>
  <c r="H11" i="3"/>
  <c r="I11" i="3" s="1"/>
  <c r="J11" i="3" s="1"/>
  <c r="L20" i="3"/>
  <c r="M20" i="3" s="1"/>
  <c r="K20" i="3"/>
  <c r="H20" i="3"/>
  <c r="I20" i="3" s="1"/>
  <c r="J20" i="3" s="1"/>
  <c r="N20" i="3" l="1"/>
  <c r="E23" i="3" s="1"/>
</calcChain>
</file>

<file path=xl/sharedStrings.xml><?xml version="1.0" encoding="utf-8"?>
<sst xmlns="http://schemas.openxmlformats.org/spreadsheetml/2006/main" count="49" uniqueCount="41">
  <si>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</si>
  <si>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</si>
  <si>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</si>
  <si>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</si>
  <si>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</si>
  <si>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</si>
  <si>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</si>
  <si>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</si>
  <si>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</si>
  <si>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</si>
  <si>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</si>
  <si>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</si>
  <si>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</si>
  <si>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</si>
  <si>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</si>
  <si>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</si>
  <si>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</si>
  <si>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</si>
  <si>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</si>
  <si>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</si>
  <si>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</si>
  <si>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</si>
  <si>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</si>
  <si>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</si>
  <si>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</si>
  <si>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</si>
  <si>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(средняя цена) (руб.)</t>
  </si>
  <si>
    <t>Мат гимнастический</t>
  </si>
  <si>
    <t>Силиконовые накладки на углы мебели</t>
  </si>
  <si>
    <t>Настенные постеры обучающие (алфавит, цифры)</t>
  </si>
  <si>
    <t>Коврик влаговпитывающий у входа</t>
  </si>
  <si>
    <t>комплект</t>
  </si>
  <si>
    <t>Большой игровой ковёр (гипоаллергенный)</t>
  </si>
  <si>
    <t xml:space="preserve">Короба для хранения </t>
  </si>
  <si>
    <t>Доска для рисования маркерная</t>
  </si>
  <si>
    <t>Фурнитура для окон металлическая (защита для детской безопасности)</t>
  </si>
  <si>
    <t>(Семьдесят девять тысяч пятьсот семьдесят шесть) рублей 18 копеек</t>
  </si>
  <si>
    <t>Поставка оборудования и материалов для дизайна помещения "группа кратковременного пребывания детей" РГУ имени С.А. Есенина, расположенного по адресу: г.Рязань, ул. Свободы, д.46.</t>
  </si>
  <si>
    <t>Начальная (максимальная) цена договора на поставку оборудования и материалов для дизайна помещения "группа кратковременного пребывания детей" РГУ имени С.А. Есенина, расположенного по адресу: г.Рязань, ул. Свободы, д.46  определена на основе средней цены 3-х коммерческих предложений методом анализа рынка (всего запрошено 3 коммерческих предложений)</t>
  </si>
  <si>
    <t>Корзина пластмассовая (контейнер для мусора)</t>
  </si>
  <si>
    <t>Часы  настенные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</si>
</sst>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2"/>
      <color rgb="FF000000"/>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9" fontId="9" fillId="0" borderId="2">
      <alignment vertical="top" wrapText="1"/>
    </xf>
  </cellStyleXfs>
  <cellXfs count="41">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0" fontId="4" fillId="0" borderId="0" xfId="0" applyFont="1" applyAlignment="1">
      <alignment vertical="center"/>
    </xf>
    <xf numFmtId="4" fontId="2" fillId="0" borderId="0" xfId="0" applyNumberFormat="1" applyFont="1"/>
    <xf numFmtId="4" fontId="11" fillId="0" borderId="0" xfId="0" applyNumberFormat="1" applyFont="1"/>
    <xf numFmtId="0" fontId="4" fillId="0" borderId="3" xfId="0" applyFont="1" applyBorder="1" applyAlignment="1">
      <alignment vertical="center"/>
    </xf>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vertical="center"/>
    </xf>
    <xf numFmtId="0" fontId="4" fillId="0" borderId="6" xfId="0" applyFont="1" applyBorder="1" applyAlignment="1">
      <alignment vertical="center"/>
    </xf>
    <xf numFmtId="4" fontId="8" fillId="0" borderId="6"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0"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 fillId="0" borderId="6"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twoCellAnchor>
    <xdr:from>
      <xdr:col>18</xdr:col>
      <xdr:colOff>266700</xdr:colOff>
      <xdr:row>10</xdr:row>
      <xdr:rowOff>1400175</xdr:rowOff>
    </xdr:from>
    <xdr:to>
      <xdr:col>18</xdr:col>
      <xdr:colOff>419100</xdr:colOff>
      <xdr:row>10</xdr:row>
      <xdr:rowOff>1628775</xdr:rowOff>
    </xdr:to>
    <xdr:pic>
      <xdr:nvPicPr>
        <xdr:cNvPr id="9" name="Picture 6">
          <a:extLst>
            <a:ext uri="{FF2B5EF4-FFF2-40B4-BE49-F238E27FC236}">
              <a16:creationId xmlns:a16="http://schemas.microsoft.com/office/drawing/2014/main" id="{96C1EDE1-7D3F-4085-8631-57072CEFC0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0011465" y="4193241"/>
          <a:ext cx="152400"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7"/>
  <sheetViews>
    <sheetView tabSelected="1" view="pageBreakPreview" zoomScale="85" zoomScaleNormal="85" zoomScaleSheetLayoutView="85" workbookViewId="0">
      <selection activeCell="B18" sqref="B18"/>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4" t="s">
        <v>16</v>
      </c>
      <c r="B2" s="34"/>
      <c r="C2" s="34"/>
      <c r="D2" s="34"/>
      <c r="E2" s="34"/>
      <c r="F2" s="34"/>
      <c r="G2" s="34"/>
      <c r="H2" s="34"/>
      <c r="I2" s="34"/>
      <c r="J2" s="34"/>
      <c r="K2" s="34"/>
      <c r="L2" s="34"/>
      <c r="M2" s="34"/>
      <c r="N2" s="34"/>
    </row>
    <row r="3" spans="1:19" ht="27.75" customHeight="1" x14ac:dyDescent="0.2">
      <c r="A3" s="38" t="s">
        <v>13</v>
      </c>
      <c r="B3" s="38"/>
      <c r="C3" s="38"/>
      <c r="D3" s="38"/>
      <c r="E3" s="38"/>
      <c r="F3" s="38"/>
      <c r="G3" s="38"/>
      <c r="H3" s="38"/>
      <c r="I3" s="38"/>
      <c r="J3" s="38"/>
      <c r="K3" s="38"/>
      <c r="L3" s="38"/>
      <c r="M3" s="38"/>
      <c r="N3" s="38"/>
    </row>
    <row r="4" spans="1:19" s="2" customFormat="1" ht="12.75" customHeight="1" x14ac:dyDescent="0.3">
      <c r="A4" s="23" t="s">
        <v>20</v>
      </c>
      <c r="B4" s="23"/>
      <c r="C4" s="23"/>
      <c r="D4" s="23"/>
      <c r="E4" s="23"/>
      <c r="F4" s="23"/>
      <c r="G4" s="23"/>
      <c r="H4" s="23"/>
      <c r="I4" s="23"/>
      <c r="J4" s="23"/>
      <c r="K4" s="23"/>
      <c r="L4" s="23"/>
      <c r="M4" s="23"/>
      <c r="N4" s="23"/>
      <c r="O4" s="7"/>
      <c r="P4" s="7"/>
      <c r="Q4" s="7"/>
      <c r="R4" s="8"/>
      <c r="S4" s="8"/>
    </row>
    <row r="5" spans="1:19" ht="27.75" customHeight="1" x14ac:dyDescent="0.2">
      <c r="A5" s="38" t="s">
        <v>38</v>
      </c>
      <c r="B5" s="38"/>
      <c r="C5" s="38"/>
      <c r="D5" s="38"/>
      <c r="E5" s="38"/>
      <c r="F5" s="38"/>
      <c r="G5" s="38"/>
      <c r="H5" s="38"/>
      <c r="I5" s="38"/>
      <c r="J5" s="38"/>
      <c r="K5" s="38"/>
      <c r="L5" s="38"/>
      <c r="M5" s="38"/>
      <c r="N5" s="38"/>
    </row>
    <row r="6" spans="1:19" ht="61.15" customHeight="1" x14ac:dyDescent="0.25">
      <c r="A6" s="35" t="s">
        <v>21</v>
      </c>
      <c r="B6" s="35"/>
      <c r="C6" s="35"/>
      <c r="D6" s="35"/>
      <c r="E6" s="35"/>
      <c r="F6" s="35"/>
      <c r="G6" s="35"/>
      <c r="H6" s="35"/>
      <c r="I6" s="35"/>
      <c r="J6" s="35"/>
      <c r="K6" s="35"/>
      <c r="L6" s="35"/>
      <c r="M6" s="35"/>
      <c r="N6" s="35"/>
    </row>
    <row r="7" spans="1:19" ht="22.5" customHeight="1" x14ac:dyDescent="0.2">
      <c r="A7" s="36" t="s">
        <v>37</v>
      </c>
      <c r="B7" s="36"/>
      <c r="C7" s="36"/>
      <c r="D7" s="36"/>
      <c r="E7" s="36"/>
      <c r="F7" s="36"/>
      <c r="G7" s="36"/>
      <c r="H7" s="36"/>
      <c r="I7" s="36"/>
      <c r="J7" s="36"/>
      <c r="K7" s="36"/>
      <c r="L7" s="36"/>
      <c r="M7" s="36"/>
      <c r="N7" s="36"/>
    </row>
    <row r="8" spans="1:19" ht="28.5" customHeight="1" x14ac:dyDescent="0.2">
      <c r="A8" s="25"/>
      <c r="B8" s="25" t="s">
        <v>12</v>
      </c>
      <c r="C8" s="25" t="s">
        <v>0</v>
      </c>
      <c r="D8" s="25" t="s">
        <v>1</v>
      </c>
      <c r="E8" s="25" t="s">
        <v>2</v>
      </c>
      <c r="F8" s="25"/>
      <c r="G8" s="25"/>
      <c r="H8" s="37" t="s">
        <v>18</v>
      </c>
      <c r="I8" s="37"/>
      <c r="J8" s="37"/>
      <c r="K8" s="24" t="s">
        <v>5</v>
      </c>
      <c r="L8" s="24"/>
      <c r="M8" s="24"/>
      <c r="N8" s="24"/>
    </row>
    <row r="9" spans="1:19" ht="72" customHeight="1" x14ac:dyDescent="0.2">
      <c r="A9" s="25"/>
      <c r="B9" s="25"/>
      <c r="C9" s="25"/>
      <c r="D9" s="25"/>
      <c r="E9" s="25" t="s">
        <v>6</v>
      </c>
      <c r="F9" s="25" t="s">
        <v>7</v>
      </c>
      <c r="G9" s="25" t="s">
        <v>8</v>
      </c>
      <c r="H9" s="24" t="s">
        <v>3</v>
      </c>
      <c r="I9" s="5" t="s">
        <v>9</v>
      </c>
      <c r="J9" s="5" t="s">
        <v>10</v>
      </c>
      <c r="K9" s="28" t="s">
        <v>17</v>
      </c>
      <c r="L9" s="30" t="s">
        <v>4</v>
      </c>
      <c r="M9" s="24" t="s">
        <v>26</v>
      </c>
      <c r="N9" s="24" t="s">
        <v>19</v>
      </c>
    </row>
    <row r="10" spans="1:19" ht="39" customHeight="1" x14ac:dyDescent="0.2">
      <c r="A10" s="26"/>
      <c r="B10" s="26"/>
      <c r="C10" s="26"/>
      <c r="D10" s="26"/>
      <c r="E10" s="26"/>
      <c r="F10" s="26"/>
      <c r="G10" s="26"/>
      <c r="H10" s="27"/>
      <c r="I10" s="10"/>
      <c r="J10" s="10"/>
      <c r="K10" s="29"/>
      <c r="L10" s="31"/>
      <c r="M10" s="27"/>
      <c r="N10" s="27"/>
    </row>
    <row r="11" spans="1:19" ht="42" customHeight="1" x14ac:dyDescent="0.2">
      <c r="A11" s="16">
        <v>1</v>
      </c>
      <c r="B11" s="22" t="s">
        <v>30</v>
      </c>
      <c r="C11" s="13" t="s">
        <v>22</v>
      </c>
      <c r="D11" s="15">
        <v>1</v>
      </c>
      <c r="E11" s="11">
        <v>1146.5999999999999</v>
      </c>
      <c r="F11" s="11">
        <v>1123.19</v>
      </c>
      <c r="G11" s="11">
        <v>1005.1</v>
      </c>
      <c r="H11" s="11">
        <f t="shared" ref="H11:H19" si="0">AVERAGE(E11:G11)</f>
        <v>1091.6299999999999</v>
      </c>
      <c r="I11" s="11">
        <f t="shared" ref="I11:I19" si="1">SQRT(((SUM((POWER(E11-H11,2)),(POWER(F11-H11,2)),(POWER(G11-H11,2)))/(COLUMNS(E11:G11)-1))))</f>
        <v>75.845815309745305</v>
      </c>
      <c r="J11" s="11">
        <f t="shared" ref="J11:J19" si="2">I11/H11*100</f>
        <v>6.9479416386271282</v>
      </c>
      <c r="K11" s="12">
        <f t="shared" ref="K11:K19" si="3">((D11/3)*(SUM(E11:G11)))</f>
        <v>1091.6299999999999</v>
      </c>
      <c r="L11" s="11">
        <f t="shared" ref="L11:L19" si="4">AVERAGE(E11:G11)</f>
        <v>1091.6299999999999</v>
      </c>
      <c r="M11" s="14">
        <f t="shared" ref="M11:M19" si="5">ROUND(L11,2)</f>
        <v>1091.6300000000001</v>
      </c>
      <c r="N11" s="3">
        <f t="shared" ref="N11:N19" si="6">M11*D11</f>
        <v>1091.6300000000001</v>
      </c>
    </row>
    <row r="12" spans="1:19" ht="42" customHeight="1" x14ac:dyDescent="0.2">
      <c r="A12" s="16">
        <v>2</v>
      </c>
      <c r="B12" s="22" t="s">
        <v>32</v>
      </c>
      <c r="C12" s="13" t="s">
        <v>22</v>
      </c>
      <c r="D12" s="15">
        <v>2</v>
      </c>
      <c r="E12" s="11">
        <v>5268.44</v>
      </c>
      <c r="F12" s="11">
        <v>5373.22</v>
      </c>
      <c r="G12" s="11">
        <v>5792.34</v>
      </c>
      <c r="H12" s="11">
        <f t="shared" ref="H12" si="7">AVERAGE(E12:G12)</f>
        <v>5478</v>
      </c>
      <c r="I12" s="11">
        <f t="shared" ref="I12" si="8">SQRT(((SUM((POWER(E12-H12,2)),(POWER(F12-H12,2)),(POWER(G12-H12,2)))/(COLUMNS(E12:G12)-1))))</f>
        <v>277.221822373348</v>
      </c>
      <c r="J12" s="11">
        <f t="shared" ref="J12" si="9">I12/H12*100</f>
        <v>5.0606393277354504</v>
      </c>
      <c r="K12" s="12">
        <f t="shared" ref="K12" si="10">((D12/3)*(SUM(E12:G12)))</f>
        <v>10956</v>
      </c>
      <c r="L12" s="11">
        <f t="shared" ref="L12" si="11">AVERAGE(E12:G12)</f>
        <v>5478</v>
      </c>
      <c r="M12" s="14">
        <f t="shared" si="5"/>
        <v>5478</v>
      </c>
      <c r="N12" s="3">
        <f t="shared" ref="N12" si="12">M12*D12</f>
        <v>10956</v>
      </c>
    </row>
    <row r="13" spans="1:19" ht="35.25" customHeight="1" x14ac:dyDescent="0.2">
      <c r="A13" s="16">
        <v>3</v>
      </c>
      <c r="B13" s="22" t="s">
        <v>33</v>
      </c>
      <c r="C13" s="13" t="s">
        <v>22</v>
      </c>
      <c r="D13" s="15">
        <v>5</v>
      </c>
      <c r="E13" s="11">
        <v>1044.68</v>
      </c>
      <c r="F13" s="11">
        <v>1055.3399999999999</v>
      </c>
      <c r="G13" s="11">
        <v>1097.98</v>
      </c>
      <c r="H13" s="11">
        <f t="shared" si="0"/>
        <v>1066</v>
      </c>
      <c r="I13" s="11">
        <f t="shared" si="1"/>
        <v>28.203708975948537</v>
      </c>
      <c r="J13" s="11">
        <f t="shared" si="2"/>
        <v>2.6457513110645907</v>
      </c>
      <c r="K13" s="12">
        <f t="shared" si="3"/>
        <v>5330</v>
      </c>
      <c r="L13" s="11">
        <f t="shared" si="4"/>
        <v>1066</v>
      </c>
      <c r="M13" s="14">
        <f t="shared" si="5"/>
        <v>1066</v>
      </c>
      <c r="N13" s="3">
        <f t="shared" si="6"/>
        <v>5330</v>
      </c>
    </row>
    <row r="14" spans="1:19" ht="33" customHeight="1" x14ac:dyDescent="0.2">
      <c r="A14" s="16">
        <v>4</v>
      </c>
      <c r="B14" s="22" t="s">
        <v>34</v>
      </c>
      <c r="C14" s="13" t="s">
        <v>22</v>
      </c>
      <c r="D14" s="15">
        <v>2</v>
      </c>
      <c r="E14" s="11">
        <v>10587.92</v>
      </c>
      <c r="F14" s="11">
        <v>9695.9599999999991</v>
      </c>
      <c r="G14" s="11">
        <v>9128.1200000000008</v>
      </c>
      <c r="H14" s="11">
        <f t="shared" si="0"/>
        <v>9804</v>
      </c>
      <c r="I14" s="11">
        <f t="shared" si="1"/>
        <v>735.87260527892977</v>
      </c>
      <c r="J14" s="11">
        <f t="shared" si="2"/>
        <v>7.5058405271208661</v>
      </c>
      <c r="K14" s="12">
        <f t="shared" si="3"/>
        <v>19608</v>
      </c>
      <c r="L14" s="11">
        <f t="shared" si="4"/>
        <v>9804</v>
      </c>
      <c r="M14" s="14">
        <f t="shared" si="5"/>
        <v>9804</v>
      </c>
      <c r="N14" s="3">
        <f t="shared" si="6"/>
        <v>19608</v>
      </c>
    </row>
    <row r="15" spans="1:19" ht="29.25" customHeight="1" x14ac:dyDescent="0.2">
      <c r="A15" s="16">
        <v>5</v>
      </c>
      <c r="B15" s="22" t="s">
        <v>27</v>
      </c>
      <c r="C15" s="13" t="s">
        <v>22</v>
      </c>
      <c r="D15" s="15">
        <v>3</v>
      </c>
      <c r="E15" s="11">
        <v>2422.56</v>
      </c>
      <c r="F15" s="11">
        <v>2447.2800000000002</v>
      </c>
      <c r="G15" s="11">
        <v>2546.16</v>
      </c>
      <c r="H15" s="11">
        <f t="shared" si="0"/>
        <v>2472</v>
      </c>
      <c r="I15" s="11">
        <f t="shared" si="1"/>
        <v>65.402972409516579</v>
      </c>
      <c r="J15" s="11">
        <f t="shared" si="2"/>
        <v>2.6457513110645867</v>
      </c>
      <c r="K15" s="12">
        <f t="shared" si="3"/>
        <v>7416</v>
      </c>
      <c r="L15" s="11">
        <f t="shared" si="4"/>
        <v>2472</v>
      </c>
      <c r="M15" s="14">
        <f t="shared" si="5"/>
        <v>2472</v>
      </c>
      <c r="N15" s="3">
        <f t="shared" si="6"/>
        <v>7416</v>
      </c>
    </row>
    <row r="16" spans="1:19" ht="29.25" customHeight="1" x14ac:dyDescent="0.2">
      <c r="A16" s="16">
        <v>6</v>
      </c>
      <c r="B16" s="22" t="s">
        <v>35</v>
      </c>
      <c r="C16" s="13" t="s">
        <v>31</v>
      </c>
      <c r="D16" s="15">
        <v>2</v>
      </c>
      <c r="E16" s="11">
        <v>5880</v>
      </c>
      <c r="F16" s="11">
        <v>5940</v>
      </c>
      <c r="G16" s="11">
        <v>6180</v>
      </c>
      <c r="H16" s="11">
        <f t="shared" si="0"/>
        <v>6000</v>
      </c>
      <c r="I16" s="11">
        <f t="shared" si="1"/>
        <v>158.74507866387543</v>
      </c>
      <c r="J16" s="11">
        <f t="shared" si="2"/>
        <v>2.6457513110645903</v>
      </c>
      <c r="K16" s="12">
        <f t="shared" si="3"/>
        <v>12000</v>
      </c>
      <c r="L16" s="11">
        <f t="shared" si="4"/>
        <v>6000</v>
      </c>
      <c r="M16" s="14">
        <f t="shared" si="5"/>
        <v>6000</v>
      </c>
      <c r="N16" s="3">
        <f t="shared" si="6"/>
        <v>12000</v>
      </c>
    </row>
    <row r="17" spans="1:19" ht="30.75" customHeight="1" x14ac:dyDescent="0.2">
      <c r="A17" s="16">
        <v>7</v>
      </c>
      <c r="B17" s="22" t="s">
        <v>28</v>
      </c>
      <c r="C17" s="13" t="s">
        <v>31</v>
      </c>
      <c r="D17" s="15">
        <v>1</v>
      </c>
      <c r="E17" s="11">
        <v>4235</v>
      </c>
      <c r="F17" s="11">
        <v>2315</v>
      </c>
      <c r="G17" s="11">
        <v>2635</v>
      </c>
      <c r="H17" s="11">
        <f t="shared" si="0"/>
        <v>3061.6666666666665</v>
      </c>
      <c r="I17" s="11">
        <f t="shared" si="1"/>
        <v>1028.6560811725819</v>
      </c>
      <c r="J17" s="11">
        <f t="shared" si="2"/>
        <v>33.597912286529628</v>
      </c>
      <c r="K17" s="12">
        <f t="shared" si="3"/>
        <v>3061.6666666666665</v>
      </c>
      <c r="L17" s="11">
        <f t="shared" si="4"/>
        <v>3061.6666666666665</v>
      </c>
      <c r="M17" s="14">
        <f t="shared" si="5"/>
        <v>3061.67</v>
      </c>
      <c r="N17" s="3">
        <f t="shared" si="6"/>
        <v>3061.67</v>
      </c>
    </row>
    <row r="18" spans="1:19" ht="42" customHeight="1" x14ac:dyDescent="0.2">
      <c r="A18" s="16">
        <v>8</v>
      </c>
      <c r="B18" s="22" t="s">
        <v>40</v>
      </c>
      <c r="C18" s="13" t="s">
        <v>22</v>
      </c>
      <c r="D18" s="15">
        <v>1</v>
      </c>
      <c r="E18" s="11">
        <v>1217.25</v>
      </c>
      <c r="F18" s="11">
        <v>1256</v>
      </c>
      <c r="G18" s="11">
        <v>1330.38</v>
      </c>
      <c r="H18" s="11">
        <f t="shared" si="0"/>
        <v>1267.8766666666668</v>
      </c>
      <c r="I18" s="11">
        <f t="shared" si="1"/>
        <v>57.492526760730733</v>
      </c>
      <c r="J18" s="11">
        <f t="shared" si="2"/>
        <v>4.5345520011723588</v>
      </c>
      <c r="K18" s="12">
        <f t="shared" si="3"/>
        <v>1267.8766666666666</v>
      </c>
      <c r="L18" s="11">
        <f t="shared" si="4"/>
        <v>1267.8766666666668</v>
      </c>
      <c r="M18" s="14">
        <f t="shared" si="5"/>
        <v>1267.8800000000001</v>
      </c>
      <c r="N18" s="3">
        <f t="shared" si="6"/>
        <v>1267.8800000000001</v>
      </c>
    </row>
    <row r="19" spans="1:19" ht="41.25" customHeight="1" x14ac:dyDescent="0.2">
      <c r="A19" s="16">
        <v>9</v>
      </c>
      <c r="B19" s="22" t="s">
        <v>29</v>
      </c>
      <c r="C19" s="13" t="s">
        <v>22</v>
      </c>
      <c r="D19" s="15">
        <v>15</v>
      </c>
      <c r="E19" s="11">
        <v>1102.5</v>
      </c>
      <c r="F19" s="11">
        <v>1113.75</v>
      </c>
      <c r="G19" s="11">
        <v>1158.75</v>
      </c>
      <c r="H19" s="11">
        <f t="shared" si="0"/>
        <v>1125</v>
      </c>
      <c r="I19" s="11">
        <f t="shared" si="1"/>
        <v>29.764702249476645</v>
      </c>
      <c r="J19" s="11">
        <f t="shared" si="2"/>
        <v>2.6457513110645907</v>
      </c>
      <c r="K19" s="12">
        <f t="shared" si="3"/>
        <v>16875</v>
      </c>
      <c r="L19" s="11">
        <f t="shared" si="4"/>
        <v>1125</v>
      </c>
      <c r="M19" s="14">
        <f t="shared" si="5"/>
        <v>1125</v>
      </c>
      <c r="N19" s="3">
        <f t="shared" si="6"/>
        <v>16875</v>
      </c>
    </row>
    <row r="20" spans="1:19" ht="39.75" customHeight="1" x14ac:dyDescent="0.2">
      <c r="A20" s="16">
        <v>10</v>
      </c>
      <c r="B20" s="22" t="s">
        <v>39</v>
      </c>
      <c r="C20" s="13" t="s">
        <v>22</v>
      </c>
      <c r="D20" s="15">
        <v>2</v>
      </c>
      <c r="E20" s="11">
        <v>955.5</v>
      </c>
      <c r="F20" s="11">
        <v>995.25</v>
      </c>
      <c r="G20" s="11">
        <v>1004.25</v>
      </c>
      <c r="H20" s="11">
        <f t="shared" ref="H20" si="13">AVERAGE(E20:G20)</f>
        <v>985</v>
      </c>
      <c r="I20" s="11">
        <f t="shared" ref="I20" si="14">SQRT(((SUM((POWER(E20-H20,2)),(POWER(F20-H20,2)),(POWER(G20-H20,2)))/(COLUMNS(E20:G20)-1))))</f>
        <v>25.941038915201528</v>
      </c>
      <c r="J20" s="11">
        <f t="shared" ref="J20" si="15">I20/H20*100</f>
        <v>2.6336080116955864</v>
      </c>
      <c r="K20" s="12">
        <f t="shared" ref="K20" si="16">((D20/3)*(SUM(E20:G20)))</f>
        <v>1970</v>
      </c>
      <c r="L20" s="11">
        <f t="shared" ref="L20" si="17">AVERAGE(E20:G20)</f>
        <v>985</v>
      </c>
      <c r="M20" s="14">
        <f>ROUND(L20,2)</f>
        <v>985</v>
      </c>
      <c r="N20" s="3">
        <f t="shared" ref="N20" si="18">M20*D20</f>
        <v>1970</v>
      </c>
    </row>
    <row r="21" spans="1:19" s="6" customFormat="1" ht="32.25" customHeight="1" x14ac:dyDescent="0.2">
      <c r="A21" s="9"/>
      <c r="B21" s="17"/>
      <c r="C21" s="18"/>
      <c r="D21" s="18"/>
      <c r="E21" s="19"/>
      <c r="F21" s="19"/>
      <c r="G21" s="19"/>
      <c r="H21" s="20"/>
      <c r="I21" s="19"/>
      <c r="J21" s="19"/>
      <c r="K21" s="40" t="s">
        <v>11</v>
      </c>
      <c r="L21" s="40"/>
      <c r="M21" s="40"/>
      <c r="N21" s="21">
        <f>SUM(N11:N20)</f>
        <v>79576.179999999993</v>
      </c>
      <c r="R21" s="1"/>
      <c r="S21" s="1"/>
    </row>
    <row r="22" spans="1:19" x14ac:dyDescent="0.2">
      <c r="N22" s="4"/>
    </row>
    <row r="23" spans="1:19" ht="12.75" customHeight="1" x14ac:dyDescent="0.2">
      <c r="A23" s="32" t="s">
        <v>15</v>
      </c>
      <c r="B23" s="32"/>
      <c r="C23" s="32"/>
      <c r="D23" s="32"/>
      <c r="E23" s="33">
        <f>N21</f>
        <v>79576.179999999993</v>
      </c>
      <c r="F23" s="39" t="s">
        <v>36</v>
      </c>
      <c r="G23" s="39"/>
      <c r="H23" s="39"/>
      <c r="I23" s="39"/>
      <c r="J23" s="39"/>
      <c r="K23" s="39"/>
      <c r="L23" s="39"/>
      <c r="M23" s="39"/>
      <c r="N23" s="39"/>
    </row>
    <row r="24" spans="1:19" ht="12.75" customHeight="1" x14ac:dyDescent="0.2">
      <c r="A24" s="32"/>
      <c r="B24" s="32"/>
      <c r="C24" s="32"/>
      <c r="D24" s="32"/>
      <c r="E24" s="33"/>
      <c r="F24" s="39"/>
      <c r="G24" s="39"/>
      <c r="H24" s="39"/>
      <c r="I24" s="39"/>
      <c r="J24" s="39"/>
      <c r="K24" s="39"/>
      <c r="L24" s="39"/>
      <c r="M24" s="39"/>
      <c r="N24" s="39"/>
    </row>
    <row r="25" spans="1:19" x14ac:dyDescent="0.2">
      <c r="B25" s="1" t="s">
        <v>14</v>
      </c>
    </row>
    <row r="28" spans="1:19" x14ac:dyDescent="0.2">
      <c r="B28" s="2"/>
    </row>
    <row r="30" spans="1:19" x14ac:dyDescent="0.2">
      <c r="B30" s="2" t="s">
        <v>23</v>
      </c>
    </row>
    <row r="31" spans="1:19" x14ac:dyDescent="0.2">
      <c r="B31" s="2"/>
    </row>
    <row r="32" spans="1:19" x14ac:dyDescent="0.2">
      <c r="B32" s="2" t="s">
        <v>24</v>
      </c>
    </row>
    <row r="34" spans="2:2" x14ac:dyDescent="0.2">
      <c r="B34" s="2" t="s">
        <v>25</v>
      </c>
    </row>
    <row r="37" spans="2:2" x14ac:dyDescent="0.2">
      <c r="B37" s="2"/>
    </row>
  </sheetData>
  <autoFilter ref="A10:S21" xr:uid="{00000000-0009-0000-0000-000000000000}"/>
  <mergeCells count="25">
    <mergeCell ref="A23:D24"/>
    <mergeCell ref="E23:E24"/>
    <mergeCell ref="A2:N2"/>
    <mergeCell ref="A6:N6"/>
    <mergeCell ref="A7:N7"/>
    <mergeCell ref="A8:A10"/>
    <mergeCell ref="B8:B10"/>
    <mergeCell ref="C8:C10"/>
    <mergeCell ref="D8:D10"/>
    <mergeCell ref="E8:G8"/>
    <mergeCell ref="H8:J8"/>
    <mergeCell ref="A3:N3"/>
    <mergeCell ref="N9:N10"/>
    <mergeCell ref="A5:N5"/>
    <mergeCell ref="F23:N24"/>
    <mergeCell ref="K21:M21"/>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2026-06-13T12:33:42Z</cp:lastPrinted>
  <dcterms:created xsi:type="dcterms:W3CDTF">2014-01-15T18:15:09Z</dcterms:created>
  <dcterms:modified xsi:type="dcterms:W3CDTF">2026-06-13T13:23:00Z</dcterms:modified>
</cp:coreProperties>
</file>