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. ГОСКОНТРАКТЫ\1. В РАБОТЕ\МАСЛА (ОБФ)\"/>
    </mc:Choice>
  </mc:AlternateContent>
  <xr:revisionPtr revIDLastSave="0" documentId="13_ncr:1_{77E9971D-ED95-4C11-972B-1BA4167B8C2E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НМЦК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42" l="1"/>
  <c r="L7" i="42" s="1"/>
  <c r="M7" i="42" s="1"/>
  <c r="N7" i="42" s="1"/>
  <c r="H7" i="42"/>
  <c r="I7" i="42" s="1"/>
  <c r="J7" i="42" s="1"/>
  <c r="K9" i="42"/>
  <c r="L9" i="42" s="1"/>
  <c r="M9" i="42" s="1"/>
  <c r="N9" i="42" s="1"/>
  <c r="H9" i="42"/>
  <c r="I9" i="42" s="1"/>
  <c r="J9" i="42" s="1"/>
  <c r="K8" i="42"/>
  <c r="L8" i="42" s="1"/>
  <c r="M8" i="42" s="1"/>
  <c r="N8" i="42" s="1"/>
  <c r="H8" i="42"/>
  <c r="I8" i="42" s="1"/>
  <c r="J8" i="42" s="1"/>
  <c r="K6" i="42"/>
  <c r="L6" i="42" s="1"/>
  <c r="M6" i="42" s="1"/>
  <c r="N6" i="42" s="1"/>
  <c r="H6" i="42"/>
  <c r="I6" i="42" s="1"/>
  <c r="J6" i="42" s="1"/>
  <c r="H5" i="42" l="1"/>
  <c r="I5" i="42" l="1"/>
  <c r="J5" i="42" s="1"/>
  <c r="K5" i="42"/>
  <c r="L5" i="42" s="1"/>
  <c r="M5" i="42" s="1"/>
  <c r="N5" i="42" s="1"/>
  <c r="N10" i="42" l="1"/>
</calcChain>
</file>

<file path=xl/sharedStrings.xml><?xml version="1.0" encoding="utf-8"?>
<sst xmlns="http://schemas.openxmlformats.org/spreadsheetml/2006/main" count="41" uniqueCount="37">
  <si>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</si>
  <si>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</si>
  <si>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</si>
  <si>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</si>
  <si>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</si>
  <si>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</si>
  <si>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</si>
  <si>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</si>
  <si>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</si>
  <si>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</si>
  <si>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</si>
  <si>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</si>
  <si>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(должность)</t>
  </si>
  <si>
    <t>(подпись/расшифровка подписи)</t>
  </si>
  <si>
    <t>Д. В. Рудомётов</t>
  </si>
  <si>
    <t>Приложение № 2 к Контракту</t>
  </si>
  <si>
    <t>ОКПД 2</t>
  </si>
  <si>
    <t>Главный инженер</t>
  </si>
  <si>
    <t>Средняя арифметическая цена за единицу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</si>
  <si>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</si>
  <si>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</si>
  <si>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Дата подготовки обоснования НМЦК: 15.05.2026</t>
  </si>
  <si>
    <t>л.</t>
  </si>
  <si>
    <t>19.20.29.120-00000007
ГОСТ 23652-2023</t>
  </si>
  <si>
    <t>20.59.43.120-00000004
ГОСТ 28084-89</t>
  </si>
  <si>
    <t>19.20.29.110-00000017</t>
  </si>
  <si>
    <t>19.20.29.110-00000020</t>
  </si>
  <si>
    <t>Коммерческое предложение
№ 1,
Рег. № 72
от 14.05.2026</t>
  </si>
  <si>
    <t>Коммерческое предложение
№ 2,
Рег. № 73
от 14.05.2026</t>
  </si>
  <si>
    <t>Коммерческое предложение
№ 3,
Рег. № 74
от 15.05.2026</t>
  </si>
  <si>
    <t>В соответствии с ч. 2 ст. 72 Бюджетного кодекса Российской Федерации осуществление закупки услуг для обеспечения государственных нужд производится
в пределах доведённых лимитов бюджетных обязательств, таким образом НМЦК устанавливается в размере 50 000,00 руб. (Пятьдесят тысяч рублей 00 копеек).</t>
  </si>
  <si>
    <t>19.20.29.120-00000007</t>
  </si>
  <si>
    <t>Масло моторное
Лукойл Авангард Ультра SAE 10 W 40</t>
  </si>
  <si>
    <t>Масло моторное
Лукойл Люкс SAE 5 W 40</t>
  </si>
  <si>
    <t>Охлаждающая жидкость
Лукойл Антифриз G12 RED</t>
  </si>
  <si>
    <t>Масло трансмиссионное
Волга-Ойл ТМ5-18 (ТАД-17 И)</t>
  </si>
  <si>
    <t>Масло трансмиссионное
TAKAYAMA ATF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</si>
</sst>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4" tint="-0.249977111117893"/>
      <name val="Times New Roman"/>
      <family val="1"/>
      <charset val="204"/>
    </font>
    <font>
      <sz val="14"/>
      <color theme="4" tint="-0.249977111117893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indexed="64"/>
      </bottom>
      <diagonal/>
    </border>
    <border>
      <left/>
      <right/>
      <top style="medium">
        <color rgb="FFC0C0C0"/>
      </top>
      <bottom style="thin">
        <color indexed="64"/>
      </bottom>
      <diagonal/>
    </border>
    <border>
      <left/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4" fillId="0" borderId="0" xfId="0" applyFont="1" applyBorder="1" applyAlignment="1">
      <alignment wrapText="1"/>
    </xf>
    <xf numFmtId="4" fontId="0" fillId="0" borderId="0" xfId="0" applyNumberFormat="1"/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0" fillId="0" borderId="0" xfId="0" applyFill="1"/>
    <xf numFmtId="4" fontId="0" fillId="0" borderId="0" xfId="0" applyNumberFormat="1" applyFill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9" fillId="0" borderId="0" xfId="0" applyFont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20" fillId="0" borderId="6" xfId="0" applyFont="1" applyBorder="1" applyAlignment="1">
      <alignment horizontal="right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  <cellStyle name="Финансовый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19049</xdr:colOff>
      <xdr:row>3</xdr:row>
      <xdr:rowOff>923924</xdr:rowOff>
    </xdr:from>
    <xdr:to>
      <xdr:col>8</xdr:col>
      <xdr:colOff>1171366</xdr:colOff>
      <xdr:row>3</xdr:row>
      <xdr:rowOff>1428749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0837" y="1532059"/>
          <a:ext cx="1152317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25330</xdr:colOff>
      <xdr:row>3</xdr:row>
      <xdr:rowOff>1647297</xdr:rowOff>
    </xdr:from>
    <xdr:to>
      <xdr:col>11</xdr:col>
      <xdr:colOff>6280</xdr:colOff>
      <xdr:row>3</xdr:row>
      <xdr:rowOff>2013433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65792" y="2255432"/>
          <a:ext cx="1409700" cy="366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236660</xdr:colOff>
      <xdr:row>3</xdr:row>
      <xdr:rowOff>1417024</xdr:rowOff>
    </xdr:from>
    <xdr:to>
      <xdr:col>10</xdr:col>
      <xdr:colOff>389060</xdr:colOff>
      <xdr:row>3</xdr:row>
      <xdr:rowOff>1645624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1260" y="2026624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view="pageBreakPreview" topLeftCell="F1" zoomScaleSheetLayoutView="100" workbookViewId="0">
      <selection activeCell="B9" sqref="B9"/>
    </sheetView>
  </sheetViews>
  <sheetFormatPr defaultRowHeight="15" x14ac:dyDescent="0.25"/>
  <cols>
    <col min="1" max="1" width="4.140625" customWidth="1"/>
    <col min="2" max="2" width="39.140625" customWidth="1"/>
    <col min="3" max="3" width="7.570312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6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3.42578125" customWidth="1"/>
    <col min="14" max="14" width="18" style="10" customWidth="1"/>
    <col min="15" max="15" width="19.140625" customWidth="1"/>
  </cols>
  <sheetData>
    <row r="1" spans="1:15" s="2" customFormat="1" ht="12.75" customHeight="1" x14ac:dyDescent="0.2">
      <c r="B1" s="5"/>
      <c r="C1" s="5"/>
      <c r="E1" s="8"/>
      <c r="F1" s="8"/>
      <c r="G1" s="8"/>
      <c r="K1" s="4"/>
      <c r="L1" s="50" t="s">
        <v>15</v>
      </c>
      <c r="M1" s="51"/>
      <c r="N1" s="51"/>
      <c r="O1" s="12"/>
    </row>
    <row r="2" spans="1:15" s="2" customFormat="1" ht="22.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40"/>
      <c r="L2" s="52"/>
      <c r="M2" s="52"/>
      <c r="N2" s="52"/>
      <c r="O2" s="9"/>
    </row>
    <row r="3" spans="1:15" s="2" customFormat="1" ht="12.75" x14ac:dyDescent="0.2">
      <c r="A3" s="41" t="s">
        <v>0</v>
      </c>
      <c r="B3" s="43" t="s">
        <v>2</v>
      </c>
      <c r="C3" s="43" t="s">
        <v>1</v>
      </c>
      <c r="D3" s="43" t="s">
        <v>3</v>
      </c>
      <c r="E3" s="45" t="s">
        <v>11</v>
      </c>
      <c r="F3" s="45"/>
      <c r="G3" s="45"/>
      <c r="H3" s="46" t="s">
        <v>10</v>
      </c>
      <c r="I3" s="46"/>
      <c r="J3" s="46"/>
      <c r="K3" s="47" t="s">
        <v>5</v>
      </c>
      <c r="L3" s="48"/>
      <c r="M3" s="48"/>
      <c r="N3" s="49"/>
      <c r="O3" s="56" t="s">
        <v>16</v>
      </c>
    </row>
    <row r="4" spans="1:15" s="2" customFormat="1" ht="158.25" customHeight="1" x14ac:dyDescent="0.2">
      <c r="A4" s="42"/>
      <c r="B4" s="44"/>
      <c r="C4" s="44"/>
      <c r="D4" s="43"/>
      <c r="E4" s="38" t="s">
        <v>27</v>
      </c>
      <c r="F4" s="38" t="s">
        <v>28</v>
      </c>
      <c r="G4" s="38" t="s">
        <v>29</v>
      </c>
      <c r="H4" s="3" t="s">
        <v>18</v>
      </c>
      <c r="I4" s="3" t="s">
        <v>4</v>
      </c>
      <c r="J4" s="14" t="s">
        <v>19</v>
      </c>
      <c r="K4" s="36" t="s">
        <v>20</v>
      </c>
      <c r="L4" s="15" t="s">
        <v>7</v>
      </c>
      <c r="M4" s="15" t="s">
        <v>8</v>
      </c>
      <c r="N4" s="16" t="s">
        <v>9</v>
      </c>
      <c r="O4" s="56"/>
    </row>
    <row r="5" spans="1:15" s="1" customFormat="1" ht="45" customHeight="1" x14ac:dyDescent="0.25">
      <c r="A5" s="24">
        <v>1</v>
      </c>
      <c r="B5" s="28" t="s">
        <v>32</v>
      </c>
      <c r="C5" s="25" t="s">
        <v>22</v>
      </c>
      <c r="D5" s="18">
        <v>40</v>
      </c>
      <c r="E5" s="18">
        <v>295</v>
      </c>
      <c r="F5" s="18">
        <v>300</v>
      </c>
      <c r="G5" s="18">
        <v>295</v>
      </c>
      <c r="H5" s="18">
        <f>AVERAGE(E5:G5)</f>
        <v>296.66666666666669</v>
      </c>
      <c r="I5" s="19">
        <f>SQRT(((SUM((POWER(E5-H5,2)),(POWER(F5-H5,2)),(POWER(G5-H5,2)))/(COLUMNS(E5:G5)-1))))</f>
        <v>2.8867513459481287</v>
      </c>
      <c r="J5" s="17">
        <f>I5/H5*100</f>
        <v>0.97306225144318947</v>
      </c>
      <c r="K5" s="18">
        <f>((D5/3)*(SUM(E5:G5)))</f>
        <v>11866.666666666668</v>
      </c>
      <c r="L5" s="18">
        <f>K5/D5</f>
        <v>296.66666666666669</v>
      </c>
      <c r="M5" s="18">
        <f>ROUND(L5,2)</f>
        <v>296.67</v>
      </c>
      <c r="N5" s="18">
        <f>M5*D5</f>
        <v>11866.800000000001</v>
      </c>
      <c r="O5" s="37" t="s">
        <v>25</v>
      </c>
    </row>
    <row r="6" spans="1:15" s="1" customFormat="1" ht="45" customHeight="1" x14ac:dyDescent="0.25">
      <c r="A6" s="24">
        <v>2</v>
      </c>
      <c r="B6" s="28" t="s">
        <v>33</v>
      </c>
      <c r="C6" s="25" t="s">
        <v>22</v>
      </c>
      <c r="D6" s="18">
        <v>40</v>
      </c>
      <c r="E6" s="18">
        <v>360</v>
      </c>
      <c r="F6" s="18">
        <v>370</v>
      </c>
      <c r="G6" s="18">
        <v>350</v>
      </c>
      <c r="H6" s="18">
        <f t="shared" ref="H6:H7" si="0">AVERAGE(E6:G6)</f>
        <v>360</v>
      </c>
      <c r="I6" s="19">
        <f t="shared" ref="I6:I7" si="1">SQRT(((SUM((POWER(E6-H6,2)),(POWER(F6-H6,2)),(POWER(G6-H6,2)))/(COLUMNS(E6:G6)-1))))</f>
        <v>10</v>
      </c>
      <c r="J6" s="17">
        <f t="shared" ref="J6:J7" si="2">I6/H6*100</f>
        <v>2.7777777777777777</v>
      </c>
      <c r="K6" s="18">
        <f t="shared" ref="K6:K7" si="3">((D6/3)*(SUM(E6:G6)))</f>
        <v>14400</v>
      </c>
      <c r="L6" s="18">
        <f t="shared" ref="L6:L7" si="4">K6/D6</f>
        <v>360</v>
      </c>
      <c r="M6" s="18">
        <f t="shared" ref="M6:M7" si="5">ROUND(L6,2)</f>
        <v>360</v>
      </c>
      <c r="N6" s="18">
        <f t="shared" ref="N6:N7" si="6">M6*D6</f>
        <v>14400</v>
      </c>
      <c r="O6" s="37" t="s">
        <v>26</v>
      </c>
    </row>
    <row r="7" spans="1:15" s="1" customFormat="1" ht="45" customHeight="1" x14ac:dyDescent="0.25">
      <c r="A7" s="24">
        <v>3</v>
      </c>
      <c r="B7" s="28" t="s">
        <v>35</v>
      </c>
      <c r="C7" s="25" t="s">
        <v>22</v>
      </c>
      <c r="D7" s="18">
        <v>50</v>
      </c>
      <c r="E7" s="18">
        <v>140</v>
      </c>
      <c r="F7" s="18">
        <v>150</v>
      </c>
      <c r="G7" s="18">
        <v>140</v>
      </c>
      <c r="H7" s="18">
        <f t="shared" si="0"/>
        <v>143.33333333333334</v>
      </c>
      <c r="I7" s="19">
        <f t="shared" si="1"/>
        <v>5.7735026918962573</v>
      </c>
      <c r="J7" s="17">
        <f t="shared" si="2"/>
        <v>4.0280251338811093</v>
      </c>
      <c r="K7" s="18">
        <f t="shared" si="3"/>
        <v>7166.666666666667</v>
      </c>
      <c r="L7" s="18">
        <f t="shared" si="4"/>
        <v>143.33333333333334</v>
      </c>
      <c r="M7" s="18">
        <f t="shared" si="5"/>
        <v>143.33000000000001</v>
      </c>
      <c r="N7" s="18">
        <f t="shared" si="6"/>
        <v>7166.5000000000009</v>
      </c>
      <c r="O7" s="37" t="s">
        <v>23</v>
      </c>
    </row>
    <row r="8" spans="1:15" s="1" customFormat="1" ht="45" customHeight="1" x14ac:dyDescent="0.25">
      <c r="A8" s="24">
        <v>4</v>
      </c>
      <c r="B8" s="28" t="s">
        <v>36</v>
      </c>
      <c r="C8" s="25" t="s">
        <v>22</v>
      </c>
      <c r="D8" s="18">
        <v>8</v>
      </c>
      <c r="E8" s="18">
        <v>420</v>
      </c>
      <c r="F8" s="18">
        <v>430</v>
      </c>
      <c r="G8" s="18">
        <v>400</v>
      </c>
      <c r="H8" s="18">
        <f t="shared" ref="H8" si="7">AVERAGE(E8:G8)</f>
        <v>416.66666666666669</v>
      </c>
      <c r="I8" s="19">
        <f t="shared" ref="I8" si="8">SQRT(((SUM((POWER(E8-H8,2)),(POWER(F8-H8,2)),(POWER(G8-H8,2)))/(COLUMNS(E8:G8)-1))))</f>
        <v>15.275252316519467</v>
      </c>
      <c r="J8" s="17">
        <f t="shared" ref="J8" si="9">I8/H8*100</f>
        <v>3.6660605559646715</v>
      </c>
      <c r="K8" s="18">
        <f t="shared" ref="K8" si="10">((D8/3)*(SUM(E8:G8)))</f>
        <v>3333.333333333333</v>
      </c>
      <c r="L8" s="18">
        <f t="shared" ref="L8" si="11">K8/D8</f>
        <v>416.66666666666663</v>
      </c>
      <c r="M8" s="18">
        <f t="shared" ref="M8" si="12">ROUND(L8,2)</f>
        <v>416.67</v>
      </c>
      <c r="N8" s="18">
        <f t="shared" ref="N8" si="13">M8*D8</f>
        <v>3333.36</v>
      </c>
      <c r="O8" s="37" t="s">
        <v>31</v>
      </c>
    </row>
    <row r="9" spans="1:15" s="1" customFormat="1" ht="45" customHeight="1" x14ac:dyDescent="0.25">
      <c r="A9" s="24">
        <v>3</v>
      </c>
      <c r="B9" s="28" t="s">
        <v>34</v>
      </c>
      <c r="C9" s="25" t="s">
        <v>22</v>
      </c>
      <c r="D9" s="18">
        <v>80</v>
      </c>
      <c r="E9" s="18">
        <v>180</v>
      </c>
      <c r="F9" s="18">
        <v>180</v>
      </c>
      <c r="G9" s="18">
        <v>175</v>
      </c>
      <c r="H9" s="18">
        <f>AVERAGE(E9:G9)</f>
        <v>178.33333333333334</v>
      </c>
      <c r="I9" s="19">
        <f t="shared" ref="I9" si="14">SQRT(((SUM((POWER(E9-H9,2)),(POWER(F9-H9,2)),(POWER(G9-H9,2)))/(COLUMNS(E9:G9)-1))))</f>
        <v>2.8867513459481291</v>
      </c>
      <c r="J9" s="17">
        <f>I9/H9*100</f>
        <v>1.6187390724942778</v>
      </c>
      <c r="K9" s="18">
        <f>((D9/3)*(SUM(E9:G9)))</f>
        <v>14266.666666666668</v>
      </c>
      <c r="L9" s="18">
        <f t="shared" ref="L9" si="15">K9/D9</f>
        <v>178.33333333333334</v>
      </c>
      <c r="M9" s="18">
        <f t="shared" ref="M9" si="16">ROUND(L9,2)</f>
        <v>178.33</v>
      </c>
      <c r="N9" s="18">
        <f t="shared" ref="N9" si="17">M9*D9</f>
        <v>14266.400000000001</v>
      </c>
      <c r="O9" s="37" t="s">
        <v>24</v>
      </c>
    </row>
    <row r="10" spans="1:15" s="2" customFormat="1" ht="15.75" x14ac:dyDescent="0.2">
      <c r="A10" s="57" t="s">
        <v>6</v>
      </c>
      <c r="B10" s="58"/>
      <c r="C10" s="57"/>
      <c r="D10" s="57"/>
      <c r="E10" s="57"/>
      <c r="F10" s="57"/>
      <c r="G10" s="57"/>
      <c r="H10" s="57"/>
      <c r="I10" s="20"/>
      <c r="J10" s="20"/>
      <c r="K10" s="20"/>
      <c r="L10" s="21"/>
      <c r="M10" s="22"/>
      <c r="N10" s="23">
        <f>SUM(N5:N9)</f>
        <v>51033.060000000005</v>
      </c>
      <c r="O10" s="6"/>
    </row>
    <row r="11" spans="1:15" s="2" customFormat="1" ht="15.75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1"/>
      <c r="M11" s="22"/>
      <c r="N11" s="23"/>
      <c r="O11" s="6"/>
    </row>
    <row r="12" spans="1:15" s="2" customFormat="1" ht="12.75" x14ac:dyDescent="0.2">
      <c r="A12" s="67"/>
      <c r="B12" s="62" t="s">
        <v>30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4">
        <v>50000</v>
      </c>
      <c r="O12" s="6"/>
    </row>
    <row r="13" spans="1:15" ht="33.75" customHeight="1" x14ac:dyDescent="0.25">
      <c r="A13" s="68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13"/>
    </row>
    <row r="14" spans="1:15" ht="15" customHeight="1" x14ac:dyDescent="0.25">
      <c r="A14" s="27"/>
      <c r="B14" s="65" t="s">
        <v>21</v>
      </c>
      <c r="C14" s="66"/>
      <c r="D14" s="66"/>
      <c r="E14" s="66"/>
      <c r="F14" s="66"/>
      <c r="G14" s="66"/>
      <c r="H14" s="66"/>
      <c r="I14" s="66"/>
      <c r="J14" s="27"/>
      <c r="K14" s="27"/>
      <c r="L14" s="27"/>
      <c r="M14" s="27"/>
      <c r="N14" s="27"/>
      <c r="O14" s="11"/>
    </row>
    <row r="15" spans="1:15" ht="16.5" customHeight="1" thickBo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9"/>
      <c r="O15" s="11"/>
    </row>
    <row r="16" spans="1:15" x14ac:dyDescent="0.25">
      <c r="A16" s="59" t="s">
        <v>17</v>
      </c>
      <c r="B16" s="60"/>
      <c r="C16" s="60"/>
      <c r="D16" s="61"/>
      <c r="E16" s="30"/>
      <c r="F16" s="31"/>
      <c r="G16" s="31"/>
      <c r="H16" s="32"/>
      <c r="I16" s="32"/>
      <c r="J16" s="31"/>
      <c r="K16" s="31"/>
      <c r="L16" s="31"/>
      <c r="M16" s="31"/>
      <c r="N16" s="32"/>
    </row>
    <row r="17" spans="1:15" ht="15.75" thickBot="1" x14ac:dyDescent="0.3">
      <c r="A17" s="53" t="s">
        <v>12</v>
      </c>
      <c r="B17" s="53"/>
      <c r="C17" s="53"/>
      <c r="D17" s="53"/>
      <c r="E17" s="30"/>
      <c r="F17" s="31"/>
      <c r="G17" s="31"/>
      <c r="H17" s="31"/>
      <c r="I17" s="31"/>
      <c r="J17" s="31"/>
      <c r="K17" s="31"/>
      <c r="L17" s="31"/>
      <c r="M17" s="31"/>
      <c r="N17" s="32"/>
    </row>
    <row r="18" spans="1:15" x14ac:dyDescent="0.25">
      <c r="A18" s="54" t="s">
        <v>14</v>
      </c>
      <c r="B18" s="54"/>
      <c r="C18" s="54"/>
      <c r="D18" s="54"/>
      <c r="E18" s="30"/>
      <c r="F18" s="31"/>
      <c r="G18" s="31"/>
      <c r="H18" s="31"/>
      <c r="I18" s="31"/>
      <c r="J18" s="31"/>
      <c r="K18" s="31"/>
      <c r="L18" s="31"/>
      <c r="M18" s="31"/>
      <c r="N18" s="32"/>
    </row>
    <row r="19" spans="1:15" ht="16.5" thickBot="1" x14ac:dyDescent="0.3">
      <c r="A19" s="55" t="s">
        <v>13</v>
      </c>
      <c r="B19" s="55"/>
      <c r="C19" s="55"/>
      <c r="D19" s="55"/>
      <c r="E19" s="33"/>
      <c r="F19" s="34"/>
      <c r="G19" s="34"/>
      <c r="H19" s="34"/>
      <c r="I19" s="34"/>
      <c r="J19" s="34"/>
      <c r="K19" s="34"/>
      <c r="L19" s="34"/>
      <c r="M19" s="34"/>
      <c r="N19" s="35"/>
      <c r="O19" s="7"/>
    </row>
  </sheetData>
  <mergeCells count="19">
    <mergeCell ref="A17:D17"/>
    <mergeCell ref="A18:D18"/>
    <mergeCell ref="A19:D19"/>
    <mergeCell ref="O3:O4"/>
    <mergeCell ref="A10:H10"/>
    <mergeCell ref="A16:D16"/>
    <mergeCell ref="B12:M13"/>
    <mergeCell ref="N12:N13"/>
    <mergeCell ref="B14:I14"/>
    <mergeCell ref="A12:A13"/>
    <mergeCell ref="A2:K2"/>
    <mergeCell ref="A3:A4"/>
    <mergeCell ref="B3:B4"/>
    <mergeCell ref="C3:C4"/>
    <mergeCell ref="D3:D4"/>
    <mergeCell ref="E3:G3"/>
    <mergeCell ref="H3:J3"/>
    <mergeCell ref="K3:N3"/>
    <mergeCell ref="L1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ГЛАВНЫЙ ИНЖЕНЕР</cp:lastModifiedBy>
  <cp:lastPrinted>2026-05-18T04:11:31Z</cp:lastPrinted>
  <dcterms:created xsi:type="dcterms:W3CDTF">2014-01-15T18:15:09Z</dcterms:created>
  <dcterms:modified xsi:type="dcterms:W3CDTF">2026-05-20T05:47:48Z</dcterms:modified>
</cp:coreProperties>
</file>