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shokdv\Desktop\заявки\2026\66 шовник\удр\"/>
    </mc:Choice>
  </mc:AlternateContent>
  <xr:revisionPtr revIDLastSave="0" documentId="13_ncr:1_{09665B72-F53D-4FFB-ADE0-8F84A7C71641}" xr6:coauthVersionLast="36" xr6:coauthVersionMax="36" xr10:uidLastSave="{00000000-0000-0000-0000-000000000000}"/>
  <bookViews>
    <workbookView xWindow="32760" yWindow="32760" windowWidth="28800" windowHeight="12300" xr2:uid="{00000000-000D-0000-FFFF-FFFF00000000}"/>
  </bookViews>
  <sheets>
    <sheet name="Обоснование НМЦК" sheetId="4" r:id="rId1"/>
  </sheets>
  <definedNames>
    <definedName name="_xlnm._FilterDatabase" localSheetId="0" hidden="1">'Обоснование НМЦК'!$A$3:$E$11</definedName>
  </definedNames>
  <calcPr calcId="191029"/>
</workbook>
</file>

<file path=xl/calcChain.xml><?xml version="1.0" encoding="utf-8"?>
<calcChain xmlns="http://schemas.openxmlformats.org/spreadsheetml/2006/main">
  <c r="K11" i="4" l="1"/>
  <c r="I9" i="4"/>
  <c r="J9" i="4" s="1"/>
  <c r="H9" i="4"/>
  <c r="K9" i="4" s="1"/>
  <c r="I8" i="4"/>
  <c r="J8" i="4" s="1"/>
  <c r="H8" i="4"/>
  <c r="K8" i="4" s="1"/>
  <c r="K7" i="4"/>
  <c r="J7" i="4"/>
  <c r="I7" i="4"/>
  <c r="H7" i="4"/>
  <c r="I6" i="4"/>
  <c r="J6" i="4" s="1"/>
  <c r="H6" i="4"/>
  <c r="K6" i="4" s="1"/>
  <c r="I5" i="4"/>
  <c r="J5" i="4" s="1"/>
  <c r="H5" i="4"/>
  <c r="K5" i="4" s="1"/>
  <c r="I10" i="4" l="1"/>
  <c r="H10" i="4"/>
  <c r="K10" i="4" s="1"/>
  <c r="J10" i="4" l="1"/>
</calcChain>
</file>

<file path=xl/sharedStrings.xml><?xml version="1.0" encoding="utf-8"?>
<sst xmlns="http://schemas.openxmlformats.org/spreadsheetml/2006/main" count="28" uniqueCount="24">
  <si>
    <t>№ п/п</t>
  </si>
  <si>
    <t>Наименование товара</t>
  </si>
  <si>
    <t>Единица измерения</t>
  </si>
  <si>
    <t>Количество</t>
  </si>
  <si>
    <t>Средняя арифметическая величина цены единицы товара, руб.</t>
  </si>
  <si>
    <t>Среднее квадратичное отклонение</t>
  </si>
  <si>
    <t>Коэффициент вариации цен (%)</t>
  </si>
  <si>
    <t>Н(М)ЦК, руб.</t>
  </si>
  <si>
    <t>ИТОГО:</t>
  </si>
  <si>
    <t>шт</t>
  </si>
  <si>
    <t>Источник обоснования цены/цена, руб.</t>
  </si>
  <si>
    <t xml:space="preserve">Главный врач                                                                                                      								Е.В. Прохоренко                          </t>
  </si>
  <si>
    <t>Нить хирургическая из полиолефина, мононить тип1</t>
  </si>
  <si>
    <t>шт.</t>
  </si>
  <si>
    <t>Нить хирургическая из полиолефина, мононить тип2</t>
  </si>
  <si>
    <t>Нить хирургическая из полиолефина, мононить тип3</t>
  </si>
  <si>
    <t>Нить хирургическая из полиэфира, рассасывающаяся, полинить</t>
  </si>
  <si>
    <t xml:space="preserve">Нить хирургическая из полигликолевой кислоты, полинить </t>
  </si>
  <si>
    <t>Нить хирургическая из полиолефина, мононить тип4</t>
  </si>
  <si>
    <t xml:space="preserve">Обоснование начальной (максимальной) цены контракта
Начальная (максимальная) цена контракта определена в соответствии с требованиями статьи 22 Федерального закона от 05.04.2013  г. № 44-ФЗ "О контрактной системе в сфере закупок товаров, работ, услуг для обеспечения государственных и муниципальных нужд" с применением Приказа Минэкономразвития России от 2 октября 2013 г. №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Использовался метод сопоставимых рыночных цен. Требования к определению НМЦК, согласно пп. "в" п.7 Постановления № 1875, не применяются, согласно пп. "г" п.7 Постановления № 1875. </t>
  </si>
  <si>
    <t>Коммерческое предложение вход. 212/омо от 01.04.2026 г.</t>
  </si>
  <si>
    <t xml:space="preserve">Коммерческое предложение вход. 213/омо от 01.04.2026 г. </t>
  </si>
  <si>
    <t xml:space="preserve">Коммерческое предложение вход. 214/омо от 23.03.2026 г. </t>
  </si>
  <si>
    <t>Начальная (максимальная) цена контракта с учетом накладных расходов, уплаты налогов, сборов и других обязательных платежей, затрат, издержек и иных расходов исполнителя, связанных с выполнением контракта, составляет 547 927,84 (Пятьсот сорок семь тысяч девятьсот двадцать семь) рублей 84 коп., включая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</si>
</sst>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39">
    <xf numFmtId="0" fontId="0" fillId="0" borderId="0" xfId="0"/>
    <xf numFmtId="0" fontId="20" fillId="0" borderId="0" xfId="24" applyFont="1" applyFill="1"/>
    <xf numFmtId="0" fontId="20" fillId="0" borderId="0" xfId="24" applyFont="1" applyFill="1" applyAlignment="1">
      <alignment horizontal="center"/>
    </xf>
    <xf numFmtId="0" fontId="20" fillId="0" borderId="0" xfId="24" applyFont="1" applyFill="1" applyAlignment="1">
      <alignment horizontal="center" vertical="top"/>
    </xf>
    <xf numFmtId="4" fontId="20" fillId="0" borderId="0" xfId="24" applyNumberFormat="1" applyFont="1" applyFill="1" applyAlignment="1">
      <alignment horizontal="center"/>
    </xf>
    <xf numFmtId="4" fontId="20" fillId="0" borderId="0" xfId="24" applyNumberFormat="1" applyFont="1" applyFill="1"/>
    <xf numFmtId="4" fontId="20" fillId="0" borderId="0" xfId="24" applyNumberFormat="1" applyFont="1" applyFill="1" applyAlignment="1">
      <alignment vertical="top"/>
    </xf>
    <xf numFmtId="0" fontId="19" fillId="15" borderId="13" xfId="24" applyFont="1" applyFill="1" applyBorder="1" applyAlignment="1">
      <alignment horizontal="center" vertical="center"/>
    </xf>
    <xf numFmtId="4" fontId="21" fillId="15" borderId="10" xfId="24" applyNumberFormat="1" applyFont="1" applyFill="1" applyBorder="1" applyAlignment="1">
      <alignment horizontal="center" vertical="center"/>
    </xf>
    <xf numFmtId="0" fontId="25" fillId="15" borderId="10" xfId="24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left" vertical="center" wrapText="1"/>
    </xf>
    <xf numFmtId="0" fontId="21" fillId="15" borderId="11" xfId="24" applyFont="1" applyFill="1" applyBorder="1" applyAlignment="1">
      <alignment horizontal="center"/>
    </xf>
    <xf numFmtId="0" fontId="23" fillId="15" borderId="12" xfId="24" applyFont="1" applyFill="1" applyBorder="1" applyAlignment="1">
      <alignment vertical="center"/>
    </xf>
    <xf numFmtId="0" fontId="21" fillId="15" borderId="12" xfId="24" applyFont="1" applyFill="1" applyBorder="1" applyAlignment="1">
      <alignment horizontal="center" vertical="top"/>
    </xf>
    <xf numFmtId="0" fontId="21" fillId="15" borderId="12" xfId="24" applyFont="1" applyFill="1" applyBorder="1"/>
    <xf numFmtId="4" fontId="21" fillId="15" borderId="12" xfId="24" applyNumberFormat="1" applyFont="1" applyFill="1" applyBorder="1"/>
    <xf numFmtId="4" fontId="21" fillId="15" borderId="12" xfId="24" applyNumberFormat="1" applyFont="1" applyFill="1" applyBorder="1" applyAlignment="1">
      <alignment vertical="top"/>
    </xf>
    <xf numFmtId="4" fontId="23" fillId="15" borderId="10" xfId="24" applyNumberFormat="1" applyFont="1" applyFill="1" applyBorder="1" applyAlignment="1">
      <alignment horizontal="center" vertical="center"/>
    </xf>
    <xf numFmtId="4" fontId="25" fillId="15" borderId="16" xfId="26" applyNumberFormat="1" applyFont="1" applyFill="1" applyBorder="1" applyAlignment="1">
      <alignment horizontal="center" vertical="center" wrapText="1"/>
    </xf>
    <xf numFmtId="4" fontId="27" fillId="15" borderId="16" xfId="26" applyNumberFormat="1" applyFont="1" applyFill="1" applyBorder="1" applyAlignment="1">
      <alignment horizontal="center" vertical="center" wrapText="1"/>
    </xf>
    <xf numFmtId="0" fontId="19" fillId="0" borderId="10" xfId="24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  <xf numFmtId="0" fontId="19" fillId="0" borderId="13" xfId="24" applyFont="1" applyFill="1" applyBorder="1" applyAlignment="1">
      <alignment horizontal="center" vertical="top" wrapText="1"/>
    </xf>
    <xf numFmtId="0" fontId="19" fillId="0" borderId="17" xfId="24" applyFont="1" applyFill="1" applyBorder="1" applyAlignment="1">
      <alignment horizontal="center" vertical="top" wrapText="1"/>
    </xf>
    <xf numFmtId="0" fontId="19" fillId="15" borderId="13" xfId="24" applyFont="1" applyFill="1" applyBorder="1" applyAlignment="1">
      <alignment horizontal="center" vertical="center" wrapText="1"/>
    </xf>
    <xf numFmtId="0" fontId="19" fillId="15" borderId="16" xfId="24" applyFont="1" applyFill="1" applyBorder="1" applyAlignment="1">
      <alignment horizontal="center" vertical="center" wrapText="1"/>
    </xf>
    <xf numFmtId="4" fontId="19" fillId="15" borderId="16" xfId="24" applyNumberFormat="1" applyFont="1" applyFill="1" applyBorder="1" applyAlignment="1">
      <alignment horizontal="center" vertical="center" wrapText="1"/>
    </xf>
    <xf numFmtId="0" fontId="21" fillId="0" borderId="0" xfId="24" applyFont="1" applyFill="1" applyAlignment="1">
      <alignment horizontal="center" wrapText="1"/>
    </xf>
    <xf numFmtId="0" fontId="24" fillId="0" borderId="0" xfId="0" applyFont="1" applyAlignment="1"/>
    <xf numFmtId="0" fontId="21" fillId="0" borderId="15" xfId="24" applyFont="1" applyFill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1" fillId="0" borderId="0" xfId="24" applyFont="1" applyFill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1" fillId="0" borderId="11" xfId="24" applyFont="1" applyFill="1" applyBorder="1" applyAlignment="1">
      <alignment horizontal="center" vertical="top" wrapText="1"/>
    </xf>
    <xf numFmtId="0" fontId="21" fillId="0" borderId="12" xfId="24" applyFont="1" applyFill="1" applyBorder="1" applyAlignment="1">
      <alignment horizontal="center" vertical="top" wrapText="1"/>
    </xf>
    <xf numFmtId="0" fontId="21" fillId="0" borderId="14" xfId="24" applyFont="1" applyFill="1" applyBorder="1" applyAlignment="1">
      <alignment horizontal="center" vertical="top" wrapText="1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</cellXfs>
  <cellStyles count="27">
    <cellStyle name="Excel Built-in Normal" xfId="26" xr:uid="{CE327B35-4440-4A78-9402-6CBE1F719BE9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 2" xfId="25" xr:uid="{00000000-0005-0000-0000-000009000000}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 xr:uid="{00000000-0005-0000-0000-000013000000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18"/>
  <sheetViews>
    <sheetView tabSelected="1" topLeftCell="A7" workbookViewId="0">
      <selection activeCell="D18" sqref="D18"/>
    </sheetView>
  </sheetViews>
  <sheetFormatPr defaultRowHeight="15" x14ac:dyDescent="0.25"/>
  <cols>
    <col min="1" max="1" width="5.5703125" style="2" customWidth="1"/>
    <col min="2" max="2" width="29.5703125" style="1" customWidth="1"/>
    <col min="3" max="3" width="7.42578125" style="3" customWidth="1"/>
    <col min="4" max="4" width="7.140625" style="3" customWidth="1"/>
    <col min="5" max="5" width="18.5703125" style="2" customWidth="1"/>
    <col min="6" max="6" width="17" style="4" customWidth="1"/>
    <col min="7" max="7" width="18.140625" style="5" customWidth="1"/>
    <col min="8" max="8" width="13.28515625" style="1" customWidth="1"/>
    <col min="9" max="9" width="11.7109375" style="6" customWidth="1"/>
    <col min="10" max="10" width="7.7109375" style="6" customWidth="1"/>
    <col min="11" max="11" width="16.85546875" style="6" customWidth="1"/>
    <col min="12" max="16384" width="9.140625" style="1"/>
  </cols>
  <sheetData>
    <row r="1" spans="1:15" ht="13.5" customHeight="1" x14ac:dyDescent="0.25">
      <c r="A1" s="27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5" ht="105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ht="30.75" customHeight="1" x14ac:dyDescent="0.25">
      <c r="A3" s="38" t="s">
        <v>0</v>
      </c>
      <c r="B3" s="38" t="s">
        <v>1</v>
      </c>
      <c r="C3" s="38" t="s">
        <v>2</v>
      </c>
      <c r="D3" s="38" t="s">
        <v>3</v>
      </c>
      <c r="E3" s="34" t="s">
        <v>10</v>
      </c>
      <c r="F3" s="35"/>
      <c r="G3" s="36"/>
      <c r="H3" s="38" t="s">
        <v>4</v>
      </c>
      <c r="I3" s="37" t="s">
        <v>5</v>
      </c>
      <c r="J3" s="37" t="s">
        <v>6</v>
      </c>
      <c r="K3" s="37" t="s">
        <v>7</v>
      </c>
    </row>
    <row r="4" spans="1:15" ht="117.75" customHeight="1" x14ac:dyDescent="0.25">
      <c r="A4" s="38"/>
      <c r="B4" s="38"/>
      <c r="C4" s="38"/>
      <c r="D4" s="38"/>
      <c r="E4" s="24" t="s">
        <v>20</v>
      </c>
      <c r="F4" s="24" t="s">
        <v>21</v>
      </c>
      <c r="G4" s="24" t="s">
        <v>22</v>
      </c>
      <c r="H4" s="38"/>
      <c r="I4" s="37"/>
      <c r="J4" s="37"/>
      <c r="K4" s="37"/>
    </row>
    <row r="5" spans="1:15" ht="47.25" x14ac:dyDescent="0.25">
      <c r="A5" s="20">
        <v>1</v>
      </c>
      <c r="B5" s="20" t="s">
        <v>12</v>
      </c>
      <c r="C5" s="22" t="s">
        <v>13</v>
      </c>
      <c r="D5" s="23">
        <v>432</v>
      </c>
      <c r="E5" s="25">
        <v>250.8</v>
      </c>
      <c r="F5" s="26">
        <v>258.5</v>
      </c>
      <c r="G5" s="25">
        <v>243.1</v>
      </c>
      <c r="H5" s="8">
        <f t="shared" ref="H5:H9" si="0">ROUND(AVERAGE(E5:G5),2)</f>
        <v>250.8</v>
      </c>
      <c r="I5" s="8">
        <f t="shared" ref="I5:I9" si="1">STDEV(E5:G5)</f>
        <v>7.7000000000000028</v>
      </c>
      <c r="J5" s="8">
        <f t="shared" ref="J5:J9" si="2">I5/H5*100</f>
        <v>3.0701754385964919</v>
      </c>
      <c r="K5" s="8">
        <f t="shared" ref="K5:K9" si="3">D5*H5</f>
        <v>108345.60000000001</v>
      </c>
    </row>
    <row r="6" spans="1:15" ht="47.25" x14ac:dyDescent="0.25">
      <c r="A6" s="20">
        <v>2</v>
      </c>
      <c r="B6" s="21" t="s">
        <v>14</v>
      </c>
      <c r="C6" s="22" t="s">
        <v>13</v>
      </c>
      <c r="D6" s="23">
        <v>396</v>
      </c>
      <c r="E6" s="25">
        <v>542.64</v>
      </c>
      <c r="F6" s="26">
        <v>558.79999999999995</v>
      </c>
      <c r="G6" s="25">
        <v>526.48</v>
      </c>
      <c r="H6" s="8">
        <f t="shared" si="0"/>
        <v>542.64</v>
      </c>
      <c r="I6" s="8">
        <f t="shared" si="1"/>
        <v>16.159999999999968</v>
      </c>
      <c r="J6" s="8">
        <f t="shared" si="2"/>
        <v>2.9780333185905885</v>
      </c>
      <c r="K6" s="8">
        <f t="shared" si="3"/>
        <v>214885.44</v>
      </c>
    </row>
    <row r="7" spans="1:15" ht="47.25" x14ac:dyDescent="0.25">
      <c r="A7" s="20">
        <v>3</v>
      </c>
      <c r="B7" s="21" t="s">
        <v>15</v>
      </c>
      <c r="C7" s="22" t="s">
        <v>13</v>
      </c>
      <c r="D7" s="23">
        <v>180</v>
      </c>
      <c r="E7" s="25">
        <v>1003.2</v>
      </c>
      <c r="F7" s="26">
        <v>1032.9000000000001</v>
      </c>
      <c r="G7" s="25">
        <v>973.5</v>
      </c>
      <c r="H7" s="8">
        <f t="shared" si="0"/>
        <v>1003.2</v>
      </c>
      <c r="I7" s="8">
        <f t="shared" si="1"/>
        <v>29.700000000000045</v>
      </c>
      <c r="J7" s="8">
        <f t="shared" si="2"/>
        <v>2.9605263157894779</v>
      </c>
      <c r="K7" s="8">
        <f t="shared" si="3"/>
        <v>180576</v>
      </c>
    </row>
    <row r="8" spans="1:15" ht="47.25" x14ac:dyDescent="0.25">
      <c r="A8" s="20">
        <v>4</v>
      </c>
      <c r="B8" s="21" t="s">
        <v>17</v>
      </c>
      <c r="C8" s="22" t="s">
        <v>13</v>
      </c>
      <c r="D8" s="23">
        <v>50</v>
      </c>
      <c r="E8" s="25">
        <v>167.59</v>
      </c>
      <c r="F8" s="26">
        <v>172.7</v>
      </c>
      <c r="G8" s="25">
        <v>162.5</v>
      </c>
      <c r="H8" s="8">
        <f t="shared" si="0"/>
        <v>167.6</v>
      </c>
      <c r="I8" s="8">
        <f t="shared" si="1"/>
        <v>5.1000032679728031</v>
      </c>
      <c r="J8" s="8">
        <f t="shared" si="2"/>
        <v>3.0429613770720785</v>
      </c>
      <c r="K8" s="8">
        <f t="shared" si="3"/>
        <v>8380</v>
      </c>
      <c r="O8" s="21"/>
    </row>
    <row r="9" spans="1:15" ht="47.25" x14ac:dyDescent="0.25">
      <c r="A9" s="20">
        <v>5</v>
      </c>
      <c r="B9" s="20" t="s">
        <v>16</v>
      </c>
      <c r="C9" s="22" t="s">
        <v>13</v>
      </c>
      <c r="D9" s="23">
        <v>24</v>
      </c>
      <c r="E9" s="25">
        <v>432.31</v>
      </c>
      <c r="F9" s="26">
        <v>445.2</v>
      </c>
      <c r="G9" s="25">
        <v>419.39</v>
      </c>
      <c r="H9" s="8">
        <f t="shared" si="0"/>
        <v>432.3</v>
      </c>
      <c r="I9" s="8">
        <f t="shared" si="1"/>
        <v>12.90500290585012</v>
      </c>
      <c r="J9" s="8">
        <f t="shared" si="2"/>
        <v>2.9851961382951933</v>
      </c>
      <c r="K9" s="8">
        <f t="shared" si="3"/>
        <v>10375.200000000001</v>
      </c>
      <c r="O9" s="10"/>
    </row>
    <row r="10" spans="1:15" ht="47.25" x14ac:dyDescent="0.25">
      <c r="A10" s="9">
        <v>6</v>
      </c>
      <c r="B10" s="10" t="s">
        <v>18</v>
      </c>
      <c r="C10" s="7" t="s">
        <v>9</v>
      </c>
      <c r="D10" s="7">
        <v>72</v>
      </c>
      <c r="E10" s="18">
        <v>352.3</v>
      </c>
      <c r="F10" s="18">
        <v>362.8</v>
      </c>
      <c r="G10" s="19">
        <v>341.8</v>
      </c>
      <c r="H10" s="8">
        <f t="shared" ref="H10" si="4">ROUND(AVERAGE(E10:G10),2)</f>
        <v>352.3</v>
      </c>
      <c r="I10" s="8">
        <f t="shared" ref="I10" si="5">STDEV(E10:G10)</f>
        <v>10.5</v>
      </c>
      <c r="J10" s="8">
        <f t="shared" ref="J10" si="6">I10/H10*100</f>
        <v>2.9804144195288105</v>
      </c>
      <c r="K10" s="8">
        <f t="shared" ref="K10" si="7">D10*H10</f>
        <v>25365.600000000002</v>
      </c>
    </row>
    <row r="11" spans="1:15" ht="28.5" customHeight="1" x14ac:dyDescent="0.25">
      <c r="A11" s="11"/>
      <c r="B11" s="12" t="s">
        <v>8</v>
      </c>
      <c r="C11" s="13"/>
      <c r="D11" s="13"/>
      <c r="E11" s="14"/>
      <c r="F11" s="14"/>
      <c r="G11" s="15"/>
      <c r="H11" s="14"/>
      <c r="I11" s="16"/>
      <c r="J11" s="16"/>
      <c r="K11" s="17">
        <f>SUM(K5:K10)</f>
        <v>547927.84000000008</v>
      </c>
    </row>
    <row r="12" spans="1:15" ht="7.5" customHeight="1" x14ac:dyDescent="0.25">
      <c r="A12" s="29" t="s">
        <v>23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5" ht="44.25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5" ht="20.25" customHeight="1" x14ac:dyDescent="0.25">
      <c r="A14" s="32" t="s">
        <v>11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8" spans="5:5" x14ac:dyDescent="0.25">
      <c r="E18" s="4"/>
    </row>
  </sheetData>
  <autoFilter ref="A3:E11" xr:uid="{00000000-0009-0000-0000-000000000000}"/>
  <mergeCells count="12">
    <mergeCell ref="A1:K2"/>
    <mergeCell ref="A12:K13"/>
    <mergeCell ref="A14:K14"/>
    <mergeCell ref="E3:G3"/>
    <mergeCell ref="J3:J4"/>
    <mergeCell ref="K3:K4"/>
    <mergeCell ref="A3:A4"/>
    <mergeCell ref="B3:B4"/>
    <mergeCell ref="C3:C4"/>
    <mergeCell ref="D3:D4"/>
    <mergeCell ref="H3:H4"/>
    <mergeCell ref="I3:I4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Шашок Дарья Владимировна</cp:lastModifiedBy>
  <cp:lastPrinted>2026-02-18T08:41:14Z</cp:lastPrinted>
  <dcterms:created xsi:type="dcterms:W3CDTF">2009-02-06T02:40:54Z</dcterms:created>
  <dcterms:modified xsi:type="dcterms:W3CDTF">2026-05-14T07:38:46Z</dcterms:modified>
</cp:coreProperties>
</file>