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50.114.14\ftp\MTO\Обыденников ЕВ\2026\Березка\Ремонт кровли Балашиха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M13" i="1"/>
  <c r="J13" i="1"/>
  <c r="K13" i="1" s="1"/>
  <c r="N12" i="1"/>
  <c r="M12" i="1"/>
  <c r="J12" i="1"/>
  <c r="K12" i="1" s="1"/>
  <c r="K14" i="1" s="1"/>
</calcChain>
</file>

<file path=xl/sharedStrings.xml><?xml version="1.0" encoding="utf-8"?>
<sst xmlns="http://schemas.openxmlformats.org/spreadsheetml/2006/main" count="36" uniqueCount="34">
  <si>
    <t>Расчет начальной (макимальной) цены контракта</t>
  </si>
  <si>
    <t>Основные характеристики объекта закупки</t>
  </si>
  <si>
    <t>В соответствии с технической частью проекта контракта, в т.ч. Техническим заданием</t>
  </si>
  <si>
    <t xml:space="preserve">Используемый метод определения НМЦК 
с обоснованием
</t>
  </si>
  <si>
    <t>Начальная (максимальная) цена контракта (в соответствии с пунктом 1 части 1 статьи 22 Федерального закона № 44-ФЗ от 05.04.2013) определена заказчиком посредством метода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</si>
  <si>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>Дата подготовки обоснования НМЦК</t>
  </si>
  <si>
    <t>№ п/п</t>
  </si>
  <si>
    <t>Наименование Заказчика</t>
  </si>
  <si>
    <t>Место поставки</t>
  </si>
  <si>
    <t>Единица измерения</t>
  </si>
  <si>
    <t>Наименование товара</t>
  </si>
  <si>
    <t>Количество</t>
  </si>
  <si>
    <t>Цены Поставщиков за 1 ед. товара (коммерческие предложения), руб.</t>
  </si>
  <si>
    <t>Средняя цена за 1 ед., руб.</t>
  </si>
  <si>
    <t>Общая стоимость, руб.</t>
  </si>
  <si>
    <t>Начальная (максимальная) цена контракта с учетом выделенных лимитов бюджетных средств, руб.</t>
  </si>
  <si>
    <t>Среднее квадратичное отклонение (σ)</t>
  </si>
  <si>
    <t>Коэффициент вариации (V), %</t>
  </si>
  <si>
    <t>Поставщик №1</t>
  </si>
  <si>
    <t>Поставщик №2</t>
  </si>
  <si>
    <t>Поставщик №3</t>
  </si>
  <si>
    <t>Управление Федеральной службы государственной регистрации, кадастра и картографии по Московской области</t>
  </si>
  <si>
    <t>В соответсвии с ТЗ</t>
  </si>
  <si>
    <t>час</t>
  </si>
  <si>
    <t>Стоимость 1 нормо/часа контрольно-диагностических работ</t>
  </si>
  <si>
    <t>Итого:</t>
  </si>
  <si>
    <t>Примечание:
1. Цены на услуги, начальная (максимальная) цена контракта определены с учетом НДС
В структуру цены включены все расходы Поставщика, связанные с исполнением контракта.</t>
  </si>
  <si>
    <t>Применяя метод сопоставимости рыночных цен (анализа рынка), заказчиком  установлена НМЦК на основании информации о рыночных ценах идентичных услуг, планируемых к закупкам.</t>
  </si>
  <si>
    <t>Полученная ценовая информация, которую заказчик использует в расчетах, соответствует текущему периоду времени,  в связи с чем, заказчик не проводит индексирования цен, а так же полученные цены соответствуют условиям планируемой закупки.</t>
  </si>
  <si>
    <t>Работник контрактной службы:
Главный специалист-эксперт отдела МТО _____________ О.В. Алексеева</t>
  </si>
  <si>
    <t>шт</t>
  </si>
  <si>
    <t xml:space="preserve">по разработке сметной документации на выполнение работ по текущему ремонту здания (кровельного покрытия), расположенного по адресу: Московская область, г. Балашиха, 
ул. Живописная, д. 9, лит. Б, пом. III
</t>
  </si>
  <si>
    <t>3 квартал 2026 г.</t>
  </si>
  <si>
    <t xml:space="preserve">Разработка сметной документации на выполнение работ по текущему ремонту здания (кровельного покрытия), расположенного по адресу: Московская область, г. Балашиха, 
ул. Живописная, д. 9, лит. Б, пом. III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</si>
</sst>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Protection="0"/>
    <xf numFmtId="9" fontId="1" fillId="0" borderId="0" applyFont="0" applyFill="0" applyBorder="0" applyProtection="0"/>
  </cellStyleXfs>
  <cellXfs count="39">
    <xf numFmtId="0" fontId="0" fillId="0" borderId="0" xfId="0"/>
    <xf numFmtId="0" fontId="5" fillId="0" borderId="0" xfId="0" applyFont="1"/>
    <xf numFmtId="49" fontId="6" fillId="0" borderId="0" xfId="0" applyNumberFormat="1" applyFont="1" applyAlignment="1">
      <alignment vertical="top" wrapText="1"/>
    </xf>
    <xf numFmtId="0" fontId="2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3" fontId="9" fillId="0" borderId="1" xfId="1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9" fontId="7" fillId="0" borderId="1" xfId="2" applyNumberFormat="1" applyFont="1" applyBorder="1" applyAlignment="1">
      <alignment horizontal="center" vertical="center" wrapText="1"/>
    </xf>
    <xf numFmtId="0" fontId="10" fillId="0" borderId="0" xfId="0" applyFont="1"/>
    <xf numFmtId="0" fontId="7" fillId="0" borderId="2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3" fillId="0" borderId="0" xfId="0" applyFont="1"/>
    <xf numFmtId="4" fontId="13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5"/>
  <sheetViews>
    <sheetView tabSelected="1" workbookViewId="0">
      <selection activeCell="M16" sqref="M16"/>
    </sheetView>
  </sheetViews>
  <sheetFormatPr defaultRowHeight="15" x14ac:dyDescent="0.25"/>
  <cols>
    <col min="1" max="1" width="7.28515625" customWidth="1"/>
    <col min="2" max="2" width="25.85546875" customWidth="1"/>
    <col min="3" max="4" width="15.28515625" customWidth="1"/>
    <col min="5" max="5" width="36.5703125" customWidth="1"/>
    <col min="6" max="6" width="8.140625" customWidth="1"/>
    <col min="7" max="7" width="18.5703125" customWidth="1"/>
    <col min="8" max="8" width="19.28515625" customWidth="1"/>
    <col min="9" max="9" width="20.140625" customWidth="1"/>
    <col min="10" max="10" width="17.28515625" customWidth="1"/>
    <col min="11" max="11" width="20.140625" customWidth="1"/>
    <col min="12" max="12" width="20.140625" hidden="1" customWidth="1"/>
    <col min="13" max="14" width="14.42578125" customWidth="1"/>
    <col min="16" max="16" width="28.140625" customWidth="1"/>
  </cols>
  <sheetData>
    <row r="2" spans="1:14" ht="15.75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42.75" customHeight="1" x14ac:dyDescent="0.3">
      <c r="A3" s="24" t="s">
        <v>31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7.4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40.5" customHeight="1" x14ac:dyDescent="0.25">
      <c r="A5" s="26" t="s">
        <v>1</v>
      </c>
      <c r="B5" s="26"/>
      <c r="C5" s="26" t="s">
        <v>2</v>
      </c>
      <c r="D5" s="26"/>
      <c r="E5" s="26"/>
      <c r="F5" s="26"/>
      <c r="G5" s="26"/>
      <c r="H5" s="26"/>
      <c r="I5" s="26"/>
      <c r="J5" s="26"/>
      <c r="K5" s="27"/>
      <c r="L5" s="27"/>
      <c r="M5" s="27"/>
      <c r="N5" s="27"/>
    </row>
    <row r="6" spans="1:14" ht="69.75" customHeight="1" x14ac:dyDescent="0.25">
      <c r="A6" s="26" t="s">
        <v>3</v>
      </c>
      <c r="B6" s="26"/>
      <c r="C6" s="28" t="s">
        <v>4</v>
      </c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</row>
    <row r="7" spans="1:14" ht="35.450000000000003" customHeight="1" x14ac:dyDescent="0.25">
      <c r="A7" s="26" t="s">
        <v>5</v>
      </c>
      <c r="B7" s="26"/>
      <c r="C7" s="31" t="s">
        <v>32</v>
      </c>
      <c r="D7" s="31"/>
      <c r="E7" s="31"/>
      <c r="F7" s="31"/>
      <c r="G7" s="31"/>
      <c r="H7" s="31"/>
      <c r="I7" s="31"/>
      <c r="J7" s="31"/>
      <c r="K7" s="27"/>
      <c r="L7" s="27"/>
      <c r="M7" s="27"/>
      <c r="N7" s="27"/>
    </row>
    <row r="8" spans="1:14" ht="12.6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s="3" customFormat="1" ht="38.450000000000003" customHeight="1" x14ac:dyDescent="0.25">
      <c r="A9" s="32" t="s">
        <v>6</v>
      </c>
      <c r="B9" s="32" t="s">
        <v>7</v>
      </c>
      <c r="C9" s="32" t="s">
        <v>8</v>
      </c>
      <c r="D9" s="32" t="s">
        <v>9</v>
      </c>
      <c r="E9" s="32" t="s">
        <v>10</v>
      </c>
      <c r="F9" s="32" t="s">
        <v>11</v>
      </c>
      <c r="G9" s="32" t="s">
        <v>12</v>
      </c>
      <c r="H9" s="32"/>
      <c r="I9" s="32"/>
      <c r="J9" s="32" t="s">
        <v>13</v>
      </c>
      <c r="K9" s="32" t="s">
        <v>14</v>
      </c>
      <c r="L9" s="32" t="s">
        <v>15</v>
      </c>
      <c r="M9" s="32" t="s">
        <v>16</v>
      </c>
      <c r="N9" s="32" t="s">
        <v>17</v>
      </c>
    </row>
    <row r="10" spans="1:14" s="3" customFormat="1" ht="44.25" customHeight="1" x14ac:dyDescent="0.25">
      <c r="A10" s="32"/>
      <c r="B10" s="32"/>
      <c r="C10" s="32"/>
      <c r="D10" s="32"/>
      <c r="E10" s="32"/>
      <c r="F10" s="32"/>
      <c r="G10" s="4" t="s">
        <v>18</v>
      </c>
      <c r="H10" s="4" t="s">
        <v>19</v>
      </c>
      <c r="I10" s="4" t="s">
        <v>20</v>
      </c>
      <c r="J10" s="32"/>
      <c r="K10" s="32"/>
      <c r="L10" s="32"/>
      <c r="M10" s="32"/>
      <c r="N10" s="32"/>
    </row>
    <row r="11" spans="1:14" s="3" customFormat="1" x14ac:dyDescent="0.2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  <c r="L11" s="5">
        <v>12</v>
      </c>
      <c r="M11" s="5">
        <v>13</v>
      </c>
      <c r="N11" s="5">
        <v>14</v>
      </c>
    </row>
    <row r="12" spans="1:14" s="10" customFormat="1" ht="101.25" customHeight="1" x14ac:dyDescent="0.25">
      <c r="A12" s="4">
        <v>1</v>
      </c>
      <c r="B12" s="4" t="s">
        <v>21</v>
      </c>
      <c r="C12" s="4" t="s">
        <v>22</v>
      </c>
      <c r="D12" s="4" t="s">
        <v>30</v>
      </c>
      <c r="E12" s="6" t="s">
        <v>33</v>
      </c>
      <c r="F12" s="4">
        <v>1</v>
      </c>
      <c r="G12" s="7">
        <v>115350</v>
      </c>
      <c r="H12" s="7">
        <v>99714</v>
      </c>
      <c r="I12" s="7">
        <v>120936</v>
      </c>
      <c r="J12" s="8">
        <f>(G12+H12+I12)/3</f>
        <v>112000</v>
      </c>
      <c r="K12" s="8">
        <f>J12*F12</f>
        <v>112000</v>
      </c>
      <c r="L12" s="36">
        <v>600000</v>
      </c>
      <c r="M12" s="8">
        <f>STDEVA(G12,H12,I12)</f>
        <v>11000.463444782679</v>
      </c>
      <c r="N12" s="9">
        <f>(STDEVA(G12:I12)/AVERAGE(G12:I12))</f>
        <v>9.8218423614131065E-2</v>
      </c>
    </row>
    <row r="13" spans="1:14" s="10" customFormat="1" ht="68.25" hidden="1" customHeight="1" x14ac:dyDescent="0.25">
      <c r="A13" s="4">
        <v>5</v>
      </c>
      <c r="B13" s="4" t="s">
        <v>21</v>
      </c>
      <c r="C13" s="4" t="s">
        <v>22</v>
      </c>
      <c r="D13" s="4" t="s">
        <v>23</v>
      </c>
      <c r="E13" s="6" t="s">
        <v>24</v>
      </c>
      <c r="F13" s="4">
        <v>1</v>
      </c>
      <c r="G13" s="7">
        <v>4440</v>
      </c>
      <c r="H13" s="7">
        <v>4400</v>
      </c>
      <c r="I13" s="7">
        <v>4400</v>
      </c>
      <c r="J13" s="8">
        <f>(G13+H13+I13)/3</f>
        <v>4413.333333333333</v>
      </c>
      <c r="K13" s="8">
        <f>J13*F13</f>
        <v>4413.333333333333</v>
      </c>
      <c r="L13" s="36"/>
      <c r="M13" s="8">
        <f>STDEVA(G13,H13,I13)</f>
        <v>23.094010767585029</v>
      </c>
      <c r="N13" s="9">
        <f>(STDEVA(G13:I13)/AVERAGE(G13:I13))</f>
        <v>5.2327818959784812E-3</v>
      </c>
    </row>
    <row r="14" spans="1:14" x14ac:dyDescent="0.25">
      <c r="A14" s="37" t="s">
        <v>25</v>
      </c>
      <c r="B14" s="37"/>
      <c r="C14" s="6"/>
      <c r="D14" s="11"/>
      <c r="E14" s="6"/>
      <c r="F14" s="12"/>
      <c r="G14" s="8"/>
      <c r="H14" s="8"/>
      <c r="I14" s="8"/>
      <c r="J14" s="8"/>
      <c r="K14" s="38">
        <f>SUM(K12:K12)</f>
        <v>112000</v>
      </c>
      <c r="L14" s="38"/>
      <c r="M14" s="6"/>
      <c r="N14" s="6"/>
    </row>
    <row r="15" spans="1:14" x14ac:dyDescent="0.25">
      <c r="A15" s="13"/>
      <c r="B15" s="13"/>
      <c r="C15" s="14"/>
      <c r="D15" s="15"/>
      <c r="E15" s="14"/>
      <c r="F15" s="16"/>
      <c r="G15" s="17"/>
      <c r="H15" s="17"/>
      <c r="I15" s="17"/>
      <c r="J15" s="17"/>
      <c r="K15" s="16"/>
      <c r="L15" s="16"/>
      <c r="M15" s="14"/>
      <c r="N15" s="14"/>
    </row>
    <row r="16" spans="1:14" ht="45.75" customHeight="1" x14ac:dyDescent="0.25">
      <c r="B16" s="33" t="s">
        <v>26</v>
      </c>
      <c r="C16" s="33"/>
      <c r="D16" s="33"/>
      <c r="E16" s="33"/>
      <c r="F16" s="33"/>
    </row>
    <row r="17" spans="1:16" ht="21" customHeight="1" x14ac:dyDescent="0.25">
      <c r="B17" t="s">
        <v>27</v>
      </c>
    </row>
    <row r="18" spans="1:16" ht="39.75" customHeight="1" x14ac:dyDescent="0.25">
      <c r="B18" s="33" t="s">
        <v>28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</row>
    <row r="19" spans="1:16" ht="26.25" customHeight="1" x14ac:dyDescent="0.25"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1:16" s="20" customFormat="1" ht="72" customHeight="1" x14ac:dyDescent="0.25">
      <c r="A20" s="34" t="s">
        <v>29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P20" s="21"/>
    </row>
    <row r="24" spans="1:16" x14ac:dyDescent="0.25">
      <c r="B24" s="22"/>
    </row>
    <row r="25" spans="1:16" x14ac:dyDescent="0.25">
      <c r="B25" s="22"/>
    </row>
  </sheetData>
  <mergeCells count="26">
    <mergeCell ref="B16:F16"/>
    <mergeCell ref="B18:N18"/>
    <mergeCell ref="A20:N20"/>
    <mergeCell ref="K9:K10"/>
    <mergeCell ref="L9:L10"/>
    <mergeCell ref="M9:M10"/>
    <mergeCell ref="N9:N10"/>
    <mergeCell ref="L12:L13"/>
    <mergeCell ref="A14:B14"/>
    <mergeCell ref="K14:L14"/>
    <mergeCell ref="A7:B7"/>
    <mergeCell ref="C7:N7"/>
    <mergeCell ref="A9:A10"/>
    <mergeCell ref="B9:B10"/>
    <mergeCell ref="C9:C10"/>
    <mergeCell ref="D9:D10"/>
    <mergeCell ref="E9:E10"/>
    <mergeCell ref="F9:F10"/>
    <mergeCell ref="G9:I9"/>
    <mergeCell ref="J9:J10"/>
    <mergeCell ref="A2:N2"/>
    <mergeCell ref="A3:N3"/>
    <mergeCell ref="A5:B5"/>
    <mergeCell ref="C5:N5"/>
    <mergeCell ref="A6:B6"/>
    <mergeCell ref="C6:N6"/>
  </mergeCells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Алексеева Ольга Владиславовна</dc:creator>
  <cp:lastModifiedBy>Кириченко Оксана Анатольевна</cp:lastModifiedBy>
  <cp:lastPrinted>2026-08-12T11:57:41Z</cp:lastPrinted>
  <dcterms:created xsi:type="dcterms:W3CDTF">2026-02-12T07:53:56Z</dcterms:created>
  <dcterms:modified xsi:type="dcterms:W3CDTF">2026-08-12T11:57:53Z</dcterms:modified>
</cp:coreProperties>
</file>