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590"/>
  </bookViews>
  <sheets>
    <sheet name="Лист 1" sheetId="2" r:id="rId1"/>
  </sheets>
  <definedNames>
    <definedName name="_xlnm.Print_Area" localSheetId="0">'Лист 1'!$A$1:$M$16</definedName>
  </definedNames>
  <calcPr calcId="162913"/>
</workbook>
</file>

<file path=xl/calcChain.xml><?xml version="1.0" encoding="utf-8"?>
<calcChain xmlns="http://schemas.openxmlformats.org/spreadsheetml/2006/main">
  <c r="Q12" i="2" l="1"/>
  <c r="P12" i="2"/>
  <c r="O12" i="2"/>
  <c r="J12" i="2" l="1"/>
  <c r="H12" i="2"/>
  <c r="K12" i="2" l="1"/>
  <c r="L12" i="2" s="1"/>
  <c r="M14" i="2"/>
  <c r="C9" i="2" s="1"/>
  <c r="I12" i="2"/>
</calcChain>
</file>

<file path=xl/sharedStrings.xml><?xml version="1.0" encoding="utf-8"?>
<sst xmlns="http://schemas.openxmlformats.org/spreadsheetml/2006/main" count="38" uniqueCount="35">
  <si>
    <t>№ п/п</t>
  </si>
  <si>
    <t>Наименование товара, работ, услуг</t>
  </si>
  <si>
    <t>Объем</t>
  </si>
  <si>
    <t>Ед.изм.</t>
  </si>
  <si>
    <t>Кол-во</t>
  </si>
  <si>
    <t>Цена за ед.изм.</t>
  </si>
  <si>
    <t>Совокупность значений</t>
  </si>
  <si>
    <t>Рыночная стоимость</t>
  </si>
  <si>
    <t>Сред.квадр.откл. σ=</t>
  </si>
  <si>
    <t>Коэфф вариации V=</t>
  </si>
  <si>
    <t>Средн. арифм.</t>
  </si>
  <si>
    <t>Начальная (максимальная) цена контракта</t>
  </si>
  <si>
    <t>Кол-во источников</t>
  </si>
  <si>
    <t>Используемый метод определения НМЦК, обоснование его применения</t>
  </si>
  <si>
    <t xml:space="preserve">Метод сопоставимых рыночных цен (анализ рынка), используется в связи с его закреплением в качестве приоритетного в ч. 6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п. 3.2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567). В отношении объекта закупки отсутствуют утвержденные тарифы и нормативы на отпускные цены. </t>
  </si>
  <si>
    <t>Расчетные формулы</t>
  </si>
  <si>
    <t>коэффициент вариации V</t>
  </si>
  <si>
    <t>среднее квадратичное отклонение Q</t>
  </si>
  <si>
    <t>начальная (максимальная) цена контракта для каждого предмета закупки (рыночная стоимость)</t>
  </si>
  <si>
    <t xml:space="preserve">средняя арифметическая величина цены единицы товара, работы, услуги - &lt;ц&gt; </t>
  </si>
  <si>
    <t xml:space="preserve">цi  - цена единицы товара, работы, услуги, указанная в предложении с номером i;
&lt;ц&gt; - средняя арифметическая величина цены единицы товара, работы, услуги;
n - количество значений, используемых в расчете
</t>
  </si>
  <si>
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предложении с номером i
</t>
  </si>
  <si>
    <t>сумма НМЦК всех предметов закупки</t>
  </si>
  <si>
    <t>отношение суммы цен единицы товара, указанных во всех ценовых предложениях к количеству полученных ценовых предложений</t>
  </si>
  <si>
    <t xml:space="preserve">Обоснование начальной (максимальной) цены контракта  </t>
  </si>
  <si>
    <t xml:space="preserve">Изучение рынка произвел:
                     </t>
  </si>
  <si>
    <t>Государственный инспектор по маломерным судам Центра ГИМС Главного управления МЧС России по Ростовской области</t>
  </si>
  <si>
    <t>В.Н. Федоров</t>
  </si>
  <si>
    <t>м</t>
  </si>
  <si>
    <t>Поставка фала капронового  для нужд Центра ГИМС Главного управления МЧС России по Ростовской области</t>
  </si>
  <si>
    <t>Фал капроновый</t>
  </si>
  <si>
    <t>Коммерческие предложения или иные документы, на основании которых выполнен расчет НМЦК , прилагаются и являются неотъемлемой частью обоснования начальной (максимальной) цены контракта.
Дата подготовки обоснования НМЦК: 19.08.2026г.</t>
  </si>
  <si>
    <t>Ценовое предложение № 1 
исх. б/н от 10.08.2026</t>
  </si>
  <si>
    <t>Ценовое предложение № 2 
исх. б/н от 11.08.2026</t>
  </si>
  <si>
    <t>Ценовое предложение № 3
исх. б/н от 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</si>
</sst>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Protection="1"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164" fontId="5" fillId="0" borderId="1" xfId="0" applyNumberFormat="1" applyFont="1" applyBorder="1" applyAlignment="1" applyProtection="1">
      <alignment horizontal="center" vertical="center" wrapText="1"/>
    </xf>
    <xf numFmtId="4" fontId="7" fillId="0" borderId="1" xfId="0" applyNumberFormat="1" applyFont="1" applyBorder="1" applyProtection="1"/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0" xfId="0" applyNumberFormat="1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protection locked="0"/>
    </xf>
    <xf numFmtId="0" fontId="7" fillId="0" borderId="8" xfId="0" applyFont="1" applyBorder="1" applyAlignment="1" applyProtection="1">
      <alignment horizontal="center"/>
      <protection locked="0"/>
    </xf>
    <xf numFmtId="4" fontId="0" fillId="0" borderId="0" xfId="0" applyNumberFormat="1" applyProtection="1"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0" fillId="2" borderId="0" xfId="0" applyFont="1" applyFill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164" fontId="9" fillId="2" borderId="2" xfId="0" applyNumberFormat="1" applyFont="1" applyFill="1" applyBorder="1" applyAlignment="1" applyProtection="1">
      <alignment horizontal="center" vertical="center" wrapText="1"/>
    </xf>
    <xf numFmtId="164" fontId="9" fillId="2" borderId="3" xfId="0" applyNumberFormat="1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</xdr:row>
      <xdr:rowOff>0</xdr:rowOff>
    </xdr:from>
    <xdr:to>
      <xdr:col>4</xdr:col>
      <xdr:colOff>1005680</xdr:colOff>
      <xdr:row>4</xdr:row>
      <xdr:rowOff>552450</xdr:rowOff>
    </xdr:to>
    <xdr:pic>
      <xdr:nvPicPr>
        <xdr:cNvPr id="14" name="Рисунок 13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38475" y="2447925"/>
          <a:ext cx="14763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4</xdr:col>
      <xdr:colOff>355600</xdr:colOff>
      <xdr:row>5</xdr:row>
      <xdr:rowOff>419100</xdr:rowOff>
    </xdr:to>
    <xdr:pic>
      <xdr:nvPicPr>
        <xdr:cNvPr id="15" name="Рисунок 14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038475" y="3219450"/>
          <a:ext cx="9810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1157445</xdr:colOff>
      <xdr:row>6</xdr:row>
      <xdr:rowOff>401955</xdr:rowOff>
    </xdr:to>
    <xdr:pic>
      <xdr:nvPicPr>
        <xdr:cNvPr id="18" name="Рисунок 17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038475" y="3724275"/>
          <a:ext cx="1628140" cy="401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tabSelected="1" view="pageBreakPreview" zoomScale="80" zoomScaleNormal="80" zoomScaleSheetLayoutView="80" workbookViewId="0">
      <selection activeCell="H10" sqref="H10:H11"/>
    </sheetView>
  </sheetViews>
  <sheetFormatPr defaultRowHeight="15" x14ac:dyDescent="0.25"/>
  <cols>
    <col min="1" max="1" width="6.28515625" style="1" customWidth="1"/>
    <col min="2" max="2" width="36.42578125" style="1" customWidth="1"/>
    <col min="3" max="3" width="16.28515625" style="1" customWidth="1"/>
    <col min="4" max="4" width="9.28515625" style="1" bestFit="1" customWidth="1"/>
    <col min="5" max="6" width="28.42578125" style="1" customWidth="1"/>
    <col min="7" max="7" width="25.42578125" style="1" customWidth="1"/>
    <col min="8" max="8" width="13" style="1" customWidth="1"/>
    <col min="9" max="9" width="9.28515625" style="1" bestFit="1" customWidth="1"/>
    <col min="10" max="11" width="14" style="1" bestFit="1" customWidth="1"/>
    <col min="12" max="12" width="18.85546875" style="1" customWidth="1"/>
    <col min="13" max="13" width="23.7109375" style="1" customWidth="1"/>
    <col min="14" max="14" width="9.140625" style="1"/>
    <col min="15" max="15" width="16.42578125" style="1" customWidth="1"/>
    <col min="16" max="17" width="10.85546875" style="1" bestFit="1" customWidth="1"/>
    <col min="18" max="16384" width="9.140625" style="1"/>
  </cols>
  <sheetData>
    <row r="1" spans="1:17" ht="22.5" x14ac:dyDescent="0.3">
      <c r="A1" s="26" t="s">
        <v>24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7" ht="91.5" customHeight="1" x14ac:dyDescent="0.25">
      <c r="A2" s="28" t="s">
        <v>13</v>
      </c>
      <c r="B2" s="29"/>
      <c r="C2" s="29"/>
      <c r="D2" s="28" t="s">
        <v>14</v>
      </c>
      <c r="E2" s="30"/>
      <c r="F2" s="30"/>
      <c r="G2" s="30"/>
      <c r="H2" s="30"/>
      <c r="I2" s="30"/>
      <c r="J2" s="30"/>
      <c r="K2" s="30"/>
      <c r="L2" s="30"/>
      <c r="M2" s="30"/>
    </row>
    <row r="3" spans="1:17" ht="15.75" customHeight="1" x14ac:dyDescent="0.25">
      <c r="A3" s="31" t="s">
        <v>15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7" ht="35.25" customHeight="1" x14ac:dyDescent="0.25">
      <c r="A4" s="28" t="s">
        <v>19</v>
      </c>
      <c r="B4" s="28"/>
      <c r="C4" s="28"/>
      <c r="D4" s="33" t="s">
        <v>23</v>
      </c>
      <c r="E4" s="33"/>
      <c r="F4" s="33"/>
      <c r="G4" s="33"/>
      <c r="H4" s="33"/>
      <c r="I4" s="33"/>
      <c r="J4" s="33"/>
      <c r="K4" s="33"/>
      <c r="L4" s="33"/>
      <c r="M4" s="33"/>
    </row>
    <row r="5" spans="1:17" ht="60" customHeight="1" x14ac:dyDescent="0.25">
      <c r="A5" s="28" t="s">
        <v>17</v>
      </c>
      <c r="B5" s="28"/>
      <c r="C5" s="28"/>
      <c r="D5" s="28" t="s">
        <v>20</v>
      </c>
      <c r="E5" s="28"/>
      <c r="F5" s="28"/>
      <c r="G5" s="28"/>
      <c r="H5" s="28"/>
      <c r="I5" s="28"/>
      <c r="J5" s="28"/>
      <c r="K5" s="28"/>
      <c r="L5" s="28"/>
      <c r="M5" s="28"/>
    </row>
    <row r="6" spans="1:17" ht="36.75" customHeight="1" x14ac:dyDescent="0.25">
      <c r="A6" s="28" t="s">
        <v>16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</row>
    <row r="7" spans="1:17" ht="72" customHeight="1" x14ac:dyDescent="0.25">
      <c r="A7" s="41" t="s">
        <v>18</v>
      </c>
      <c r="B7" s="28"/>
      <c r="C7" s="28"/>
      <c r="D7" s="28" t="s">
        <v>21</v>
      </c>
      <c r="E7" s="28"/>
      <c r="F7" s="28"/>
      <c r="G7" s="28"/>
      <c r="H7" s="28"/>
      <c r="I7" s="28"/>
      <c r="J7" s="28"/>
      <c r="K7" s="28"/>
      <c r="L7" s="28"/>
      <c r="M7" s="28"/>
    </row>
    <row r="8" spans="1:17" ht="15.75" customHeight="1" x14ac:dyDescent="0.25">
      <c r="A8" s="41" t="s">
        <v>11</v>
      </c>
      <c r="B8" s="28"/>
      <c r="C8" s="28"/>
      <c r="D8" s="28" t="s">
        <v>22</v>
      </c>
      <c r="E8" s="28"/>
      <c r="F8" s="28"/>
      <c r="G8" s="28"/>
      <c r="H8" s="28"/>
      <c r="I8" s="28"/>
      <c r="J8" s="28"/>
      <c r="K8" s="28"/>
      <c r="L8" s="28"/>
      <c r="M8" s="28"/>
    </row>
    <row r="9" spans="1:17" ht="72.75" customHeight="1" x14ac:dyDescent="0.25">
      <c r="A9" s="34" t="s">
        <v>11</v>
      </c>
      <c r="B9" s="35"/>
      <c r="C9" s="36">
        <f>M14</f>
        <v>1505</v>
      </c>
      <c r="D9" s="37"/>
      <c r="E9" s="38" t="s">
        <v>29</v>
      </c>
      <c r="F9" s="39"/>
      <c r="G9" s="39"/>
      <c r="H9" s="39"/>
      <c r="I9" s="39"/>
      <c r="J9" s="39"/>
      <c r="K9" s="39"/>
      <c r="L9" s="39"/>
      <c r="M9" s="40"/>
    </row>
    <row r="10" spans="1:17" ht="30" x14ac:dyDescent="0.25">
      <c r="A10" s="20" t="s">
        <v>0</v>
      </c>
      <c r="B10" s="20" t="s">
        <v>1</v>
      </c>
      <c r="C10" s="20" t="s">
        <v>2</v>
      </c>
      <c r="D10" s="20"/>
      <c r="E10" s="3" t="s">
        <v>32</v>
      </c>
      <c r="F10" s="3" t="s">
        <v>33</v>
      </c>
      <c r="G10" s="3" t="s">
        <v>34</v>
      </c>
      <c r="H10" s="22" t="s">
        <v>10</v>
      </c>
      <c r="I10" s="20" t="s">
        <v>12</v>
      </c>
      <c r="J10" s="20" t="s">
        <v>8</v>
      </c>
      <c r="K10" s="20" t="s">
        <v>9</v>
      </c>
      <c r="L10" s="20" t="s">
        <v>6</v>
      </c>
      <c r="M10" s="21" t="s">
        <v>7</v>
      </c>
    </row>
    <row r="11" spans="1:17" x14ac:dyDescent="0.25">
      <c r="A11" s="20"/>
      <c r="B11" s="20"/>
      <c r="C11" s="2" t="s">
        <v>3</v>
      </c>
      <c r="D11" s="2" t="s">
        <v>4</v>
      </c>
      <c r="E11" s="3" t="s">
        <v>5</v>
      </c>
      <c r="F11" s="3" t="s">
        <v>5</v>
      </c>
      <c r="G11" s="3" t="s">
        <v>5</v>
      </c>
      <c r="H11" s="23"/>
      <c r="I11" s="20"/>
      <c r="J11" s="20"/>
      <c r="K11" s="20"/>
      <c r="L11" s="20"/>
      <c r="M11" s="21"/>
    </row>
    <row r="12" spans="1:17" ht="26.25" customHeight="1" x14ac:dyDescent="0.25">
      <c r="A12" s="11">
        <v>1</v>
      </c>
      <c r="B12" s="18" t="s">
        <v>30</v>
      </c>
      <c r="C12" s="11" t="s">
        <v>28</v>
      </c>
      <c r="D12" s="11">
        <v>50</v>
      </c>
      <c r="E12" s="12">
        <v>1512.5</v>
      </c>
      <c r="F12" s="12">
        <v>1505</v>
      </c>
      <c r="G12" s="12">
        <v>1497.5</v>
      </c>
      <c r="H12" s="8">
        <f>AVERAGE(E12,F12,G12)</f>
        <v>1505</v>
      </c>
      <c r="I12" s="6">
        <f t="shared" ref="I12" si="0">COUNT(E12:G12)</f>
        <v>3</v>
      </c>
      <c r="J12" s="7">
        <f>STDEV(E12,F12,G12)</f>
        <v>7.5</v>
      </c>
      <c r="K12" s="7">
        <f t="shared" ref="K12" si="1">J12/H12*100</f>
        <v>0.49833887043189368</v>
      </c>
      <c r="L12" s="10" t="str">
        <f t="shared" ref="L12" si="2">IF(K12&lt;33,"ОДНОРОДНЫЕ","НЕОДНОРОДНЫЕ")</f>
        <v>ОДНОРОДНЫЕ</v>
      </c>
      <c r="M12" s="8">
        <v>1505</v>
      </c>
      <c r="O12" s="17">
        <f>E12*D12</f>
        <v>75625</v>
      </c>
      <c r="P12" s="17">
        <f>F12*D12</f>
        <v>75250</v>
      </c>
      <c r="Q12" s="17">
        <f>G12*D12</f>
        <v>74875</v>
      </c>
    </row>
    <row r="13" spans="1:17" ht="64.5" customHeight="1" x14ac:dyDescent="0.3">
      <c r="A13" s="24" t="s">
        <v>31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7" ht="39" customHeight="1" x14ac:dyDescent="0.3">
      <c r="A14" s="4"/>
      <c r="B14" s="4"/>
      <c r="C14" s="4"/>
      <c r="D14" s="4"/>
      <c r="E14" s="9">
        <v>1512.5</v>
      </c>
      <c r="F14" s="9">
        <v>1505</v>
      </c>
      <c r="G14" s="9">
        <v>1497.5</v>
      </c>
      <c r="H14" s="4"/>
      <c r="I14" s="4"/>
      <c r="J14" s="4"/>
      <c r="K14" s="4"/>
      <c r="L14" s="4"/>
      <c r="M14" s="13">
        <f>SUM(M12:M12)</f>
        <v>1505</v>
      </c>
    </row>
    <row r="15" spans="1:17" ht="18.75" customHeight="1" x14ac:dyDescent="0.3">
      <c r="A15" s="25" t="s">
        <v>25</v>
      </c>
      <c r="B15" s="25"/>
      <c r="C15" s="25"/>
      <c r="D15" s="25"/>
      <c r="E15" s="25"/>
      <c r="F15" s="25"/>
      <c r="G15" s="25"/>
      <c r="H15" s="4"/>
      <c r="I15" s="4"/>
      <c r="J15" s="4"/>
      <c r="K15" s="4"/>
      <c r="L15" s="4"/>
      <c r="M15" s="4"/>
    </row>
    <row r="16" spans="1:17" ht="75.75" customHeight="1" x14ac:dyDescent="0.3">
      <c r="A16" s="14" t="s">
        <v>26</v>
      </c>
      <c r="B16" s="14"/>
      <c r="C16" s="14"/>
      <c r="D16" s="14"/>
      <c r="E16" s="14"/>
      <c r="F16" s="15"/>
      <c r="G16" s="15"/>
      <c r="H16" s="16"/>
      <c r="I16" s="16"/>
      <c r="J16" s="16"/>
      <c r="K16" s="15"/>
      <c r="L16" s="19" t="s">
        <v>27</v>
      </c>
      <c r="M16" s="19"/>
      <c r="N16" s="19"/>
      <c r="O16" s="19"/>
    </row>
    <row r="24" spans="5:5" x14ac:dyDescent="0.25">
      <c r="E24" s="5"/>
    </row>
  </sheetData>
  <mergeCells count="29">
    <mergeCell ref="A9:B9"/>
    <mergeCell ref="C9:D9"/>
    <mergeCell ref="E9:M9"/>
    <mergeCell ref="J10:J11"/>
    <mergeCell ref="A6:C6"/>
    <mergeCell ref="D6:M6"/>
    <mergeCell ref="A7:C7"/>
    <mergeCell ref="D7:M7"/>
    <mergeCell ref="A8:C8"/>
    <mergeCell ref="D8:M8"/>
    <mergeCell ref="A1:M1"/>
    <mergeCell ref="A2:C2"/>
    <mergeCell ref="D2:M2"/>
    <mergeCell ref="A3:M3"/>
    <mergeCell ref="A5:C5"/>
    <mergeCell ref="D5:M5"/>
    <mergeCell ref="A4:C4"/>
    <mergeCell ref="D4:M4"/>
    <mergeCell ref="L16:O16"/>
    <mergeCell ref="K10:K11"/>
    <mergeCell ref="L10:L11"/>
    <mergeCell ref="M10:M11"/>
    <mergeCell ref="A10:A11"/>
    <mergeCell ref="B10:B11"/>
    <mergeCell ref="C10:D10"/>
    <mergeCell ref="H10:H11"/>
    <mergeCell ref="I10:I11"/>
    <mergeCell ref="A13:M13"/>
    <mergeCell ref="A15:G15"/>
  </mergeCells>
  <conditionalFormatting sqref="L12">
    <cfRule type="containsText" dxfId="5" priority="97" operator="containsText" text="НЕОДНОРОДНЫЕ">
      <formula>NOT(ISERROR(SEARCH("НЕОДНОРОДНЫЕ",L12)))</formula>
    </cfRule>
    <cfRule type="containsText" dxfId="4" priority="98" operator="containsText" text="ОДНОРОДНЫЕ">
      <formula>NOT(ISERROR(SEARCH("ОДНОРОДНЫЕ",L12)))</formula>
    </cfRule>
    <cfRule type="containsText" dxfId="3" priority="99" operator="containsText" text="НЕОДНОРОДНЫЕ">
      <formula>NOT(ISERROR(SEARCH("НЕОДНОРОДНЫЕ",L12)))</formula>
    </cfRule>
  </conditionalFormatting>
  <conditionalFormatting sqref="L12">
    <cfRule type="containsText" dxfId="2" priority="100" operator="containsText" text="НЕ">
      <formula>NOT(ISERROR(SEARCH("НЕ",L12)))</formula>
    </cfRule>
    <cfRule type="containsText" dxfId="1" priority="101" operator="containsText" text="ОДНОРОДНЫЕ">
      <formula>NOT(ISERROR(SEARCH("ОДНОРОДНЫЕ",L12)))</formula>
    </cfRule>
    <cfRule type="containsText" dxfId="0" priority="102" operator="containsText" text="НЕОДНОРОДНЫЕ">
      <formula>NOT(ISERROR(SEARCH("НЕОДНОРОДНЫЕ",L12)))</formula>
    </cfRule>
  </conditionalFormatting>
  <pageMargins left="0.39370078740157483" right="0.39370078740157483" top="0.39370078740157483" bottom="0.39370078740157483" header="0.31496062992125984" footer="0.31496062992125984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2026-08-18T11:49:34Z</dcterms:modified>
</cp:coreProperties>
</file>