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E0764238-9410-4D4A-835B-2E05B0B81F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Лист1!$A$1:$Q$16</definedName>
  </definedNames>
  <calcPr calcId="191029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P5" i="1" s="1"/>
  <c r="Q5" i="1" s="1"/>
  <c r="M5" i="1"/>
  <c r="L5" i="1"/>
  <c r="I5" i="1"/>
  <c r="J5" i="1" s="1"/>
  <c r="N5" i="1" l="1"/>
  <c r="Q6" i="1"/>
</calcChain>
</file>

<file path=xl/sharedStrings.xml><?xml version="1.0" encoding="utf-8"?>
<sst xmlns="http://schemas.openxmlformats.org/spreadsheetml/2006/main" count="35" uniqueCount="34">
  <si>
    <t>ОБОСНОВАНИЕ НАЧАЛЬНОЙ (МАКСИМАЛЬНОЙ) ЦЕНЫ КОНТРАКТА</t>
  </si>
  <si>
    <t>КП</t>
  </si>
  <si>
    <t>Применяемые сокращения:</t>
  </si>
  <si>
    <t>Коммерческие предложения</t>
  </si>
  <si>
    <t>РК</t>
  </si>
  <si>
    <t>Реестр контрактов</t>
  </si>
  <si>
    <t>№ п/п</t>
  </si>
  <si>
    <t>* Тарифный метод применяется при наличии цен на медицинское изделие в указанном государственном реестре предельных отпускных цен производителей на медицинские изделия.
** На основании статьи 34 Бюджетного кодекса Российской Федерации Заказчик в целях эффективности и экономности расходования бюджетных средств определяет минимальное значение цены единицы медицинского изделия.</t>
  </si>
  <si>
    <t>Цена за единицу изм. с округлением (вниз) до сотых долей после запятой (руб.)</t>
  </si>
  <si>
    <t>Ставка НДС в отношении МИ*, %</t>
  </si>
  <si>
    <t>Ед. изм.</t>
  </si>
  <si>
    <t>Кол-во</t>
  </si>
  <si>
    <t xml:space="preserve">Среднее квадратичное отклонение     </t>
  </si>
  <si>
    <t>коэфициент  вариации цен V (%)                    (не должен превышать 33%)</t>
  </si>
  <si>
    <r>
      <t xml:space="preserve">Н(М)ЦК  контракта </t>
    </r>
    <r>
      <rPr>
        <b/>
        <sz val="11"/>
        <color rgb="FF333333"/>
        <rFont val="Times New Roman"/>
        <family val="1"/>
        <charset val="204"/>
      </rPr>
      <t>исходя из имеющегося у него объема финансового обеспечения</t>
    </r>
    <r>
      <rPr>
        <b/>
        <sz val="11"/>
        <color rgb="FF000000"/>
        <rFont val="Times New Roman"/>
        <family val="1"/>
        <charset val="204"/>
      </rPr>
      <t xml:space="preserve"> (руб.)</t>
    </r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</si>
  <si>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</si>
  <si>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</si>
  <si>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</si>
  <si>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Итого:</t>
  </si>
  <si>
    <r>
      <t xml:space="preserve">Н(М)ЦК  контракта </t>
    </r>
    <r>
      <rPr>
        <sz val="11"/>
        <rFont val="Times New Roman"/>
        <family val="1"/>
        <charset val="204"/>
      </rPr>
      <t xml:space="preserve">с учетом округления цены за единицу </t>
    </r>
    <r>
      <rPr>
        <b/>
        <sz val="11"/>
        <rFont val="Times New Roman"/>
        <family val="1"/>
        <charset val="204"/>
      </rPr>
      <t>(руб.)</t>
    </r>
  </si>
  <si>
    <t xml:space="preserve">Цена за ЕИ, согласно информации, полученной заказчиком, без учета НДС,  руб.
</t>
  </si>
  <si>
    <t>Наименьшая цена, руб.         (без НДС), руб.</t>
  </si>
  <si>
    <t>Цена за ЕИ минимальная, руб. с НДС</t>
  </si>
  <si>
    <t xml:space="preserve">Средняя арифмети- ческая цена за единицу с НДС &lt;ц&gt; </t>
  </si>
  <si>
    <t>Н(М)ЦК определена в размере:</t>
  </si>
  <si>
    <t>Расчет произведен 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нужд",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</si>
  <si>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Наименование, основные характеристики, ОКПД2</t>
  </si>
  <si>
    <t>шт</t>
  </si>
  <si>
    <t>Поставка изделий медицинского назначения</t>
  </si>
  <si>
    <t xml:space="preserve">Тампон для компрессии бедренной артерии, коллагеновый КТРУ 32.50.50.190-00000487
</t>
  </si>
  <si>
    <t>Источник 1 КП №б/н от 26.06.26</t>
  </si>
  <si>
    <t>Источник 2 КП №б/н от 26.06.26</t>
  </si>
  <si>
    <t>Источник 3  КП №б/н от 26.06.26</t>
  </si>
  <si>
    <t>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Заказчик определяет максимальную цену контракта в размере 594000,00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</si>
</sst>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0.000%"/>
    <numFmt numFmtId="166" formatCode="_-* #,##0.00_р_._-;\-* #,##0.00_р_._-;_-* &quot;-&quot;??_р_._-;_-@_-"/>
  </numFmts>
  <fonts count="3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 Cyr"/>
    </font>
    <font>
      <sz val="10"/>
      <color rgb="FF008000"/>
      <name val="Arial Cyr"/>
    </font>
    <font>
      <sz val="10"/>
      <name val="Arial"/>
      <family val="2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Helv"/>
    </font>
    <font>
      <sz val="10"/>
      <name val="Arial 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49" fontId="20" fillId="0" borderId="10">
      <alignment vertical="top" wrapText="1"/>
    </xf>
    <xf numFmtId="4" fontId="21" fillId="0" borderId="10">
      <alignment vertical="top" shrinkToFit="1"/>
    </xf>
    <xf numFmtId="0" fontId="1" fillId="0" borderId="0"/>
    <xf numFmtId="0" fontId="3" fillId="7" borderId="11" applyNumberFormat="0" applyAlignment="0" applyProtection="0"/>
    <xf numFmtId="0" fontId="4" fillId="20" borderId="12" applyNumberFormat="0" applyAlignment="0" applyProtection="0"/>
    <xf numFmtId="0" fontId="5" fillId="20" borderId="11" applyNumberFormat="0" applyAlignment="0" applyProtection="0"/>
    <xf numFmtId="0" fontId="9" fillId="0" borderId="13" applyNumberFormat="0" applyFill="0" applyAlignment="0" applyProtection="0"/>
    <xf numFmtId="0" fontId="19" fillId="23" borderId="14" applyNumberFormat="0" applyAlignment="0" applyProtection="0"/>
    <xf numFmtId="0" fontId="22" fillId="0" borderId="0"/>
    <xf numFmtId="0" fontId="1" fillId="0" borderId="0"/>
    <xf numFmtId="49" fontId="20" fillId="0" borderId="15">
      <alignment vertical="top" wrapText="1"/>
    </xf>
    <xf numFmtId="4" fontId="21" fillId="0" borderId="15">
      <alignment vertical="top" shrinkToFit="1"/>
    </xf>
    <xf numFmtId="9" fontId="19" fillId="0" borderId="0" applyFont="0" applyFill="0" applyBorder="0" applyAlignment="0" applyProtection="0"/>
    <xf numFmtId="0" fontId="29" fillId="0" borderId="0"/>
    <xf numFmtId="0" fontId="19" fillId="0" borderId="0"/>
    <xf numFmtId="0" fontId="29" fillId="0" borderId="0"/>
    <xf numFmtId="0" fontId="29" fillId="0" borderId="0"/>
    <xf numFmtId="0" fontId="19" fillId="0" borderId="0"/>
    <xf numFmtId="0" fontId="30" fillId="0" borderId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31" fillId="0" borderId="0"/>
    <xf numFmtId="0" fontId="32" fillId="0" borderId="0"/>
    <xf numFmtId="0" fontId="19" fillId="0" borderId="0"/>
  </cellStyleXfs>
  <cellXfs count="44">
    <xf numFmtId="0" fontId="0" fillId="0" borderId="0" xfId="0"/>
    <xf numFmtId="0" fontId="27" fillId="0" borderId="0" xfId="0" applyFont="1" applyAlignment="1">
      <alignment vertical="center"/>
    </xf>
    <xf numFmtId="4" fontId="25" fillId="24" borderId="15" xfId="52" applyNumberFormat="1" applyFont="1" applyFill="1" applyBorder="1" applyAlignment="1">
      <alignment horizontal="center" vertical="center" wrapText="1"/>
    </xf>
    <xf numFmtId="2" fontId="23" fillId="24" borderId="15" xfId="0" applyNumberFormat="1" applyFont="1" applyFill="1" applyBorder="1" applyAlignment="1">
      <alignment horizontal="center" vertical="center" wrapText="1"/>
    </xf>
    <xf numFmtId="2" fontId="24" fillId="24" borderId="15" xfId="0" applyNumberFormat="1" applyFont="1" applyFill="1" applyBorder="1" applyAlignment="1">
      <alignment horizontal="center" vertical="center" wrapText="1"/>
    </xf>
    <xf numFmtId="4" fontId="24" fillId="24" borderId="15" xfId="0" applyNumberFormat="1" applyFont="1" applyFill="1" applyBorder="1" applyAlignment="1">
      <alignment horizontal="center" vertical="center" wrapText="1"/>
    </xf>
    <xf numFmtId="2" fontId="25" fillId="0" borderId="15" xfId="0" applyNumberFormat="1" applyFont="1" applyBorder="1" applyAlignment="1">
      <alignment horizontal="center" vertical="center"/>
    </xf>
    <xf numFmtId="4" fontId="23" fillId="24" borderId="15" xfId="0" applyNumberFormat="1" applyFont="1" applyFill="1" applyBorder="1" applyAlignment="1">
      <alignment horizontal="center" vertical="center" wrapText="1"/>
    </xf>
    <xf numFmtId="10" fontId="23" fillId="24" borderId="15" xfId="0" applyNumberFormat="1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27" fillId="24" borderId="0" xfId="0" applyFont="1" applyFill="1" applyAlignment="1">
      <alignment vertical="top" wrapText="1"/>
    </xf>
    <xf numFmtId="2" fontId="27" fillId="0" borderId="0" xfId="0" applyNumberFormat="1" applyFont="1" applyAlignment="1">
      <alignment vertical="top" wrapText="1"/>
    </xf>
    <xf numFmtId="0" fontId="27" fillId="0" borderId="0" xfId="0" applyFont="1" applyAlignment="1">
      <alignment horizontal="center" vertical="top" wrapText="1"/>
    </xf>
    <xf numFmtId="4" fontId="27" fillId="0" borderId="0" xfId="0" applyNumberFormat="1" applyFont="1" applyAlignment="1">
      <alignment vertical="top" wrapText="1"/>
    </xf>
    <xf numFmtId="10" fontId="27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10" fontId="35" fillId="24" borderId="15" xfId="0" applyNumberFormat="1" applyFont="1" applyFill="1" applyBorder="1" applyAlignment="1">
      <alignment horizontal="center" vertical="center" wrapText="1"/>
    </xf>
    <xf numFmtId="4" fontId="34" fillId="24" borderId="15" xfId="0" applyNumberFormat="1" applyFont="1" applyFill="1" applyBorder="1" applyAlignment="1">
      <alignment horizontal="center" vertical="center" wrapText="1"/>
    </xf>
    <xf numFmtId="2" fontId="35" fillId="0" borderId="15" xfId="0" applyNumberFormat="1" applyFont="1" applyBorder="1" applyAlignment="1">
      <alignment horizontal="center" vertical="center" wrapText="1"/>
    </xf>
    <xf numFmtId="0" fontId="34" fillId="24" borderId="15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left" vertical="top" wrapText="1"/>
    </xf>
    <xf numFmtId="164" fontId="34" fillId="24" borderId="15" xfId="0" applyNumberFormat="1" applyFont="1" applyFill="1" applyBorder="1" applyAlignment="1">
      <alignment horizontal="center" vertical="center" wrapText="1"/>
    </xf>
    <xf numFmtId="165" fontId="34" fillId="24" borderId="15" xfId="56" applyNumberFormat="1" applyFont="1" applyFill="1" applyBorder="1" applyAlignment="1" applyProtection="1">
      <alignment horizontal="center"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25" fillId="24" borderId="16" xfId="0" applyFont="1" applyFill="1" applyBorder="1" applyAlignment="1">
      <alignment horizontal="center" vertical="top" wrapText="1"/>
    </xf>
    <xf numFmtId="0" fontId="27" fillId="0" borderId="0" xfId="0" applyNumberFormat="1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Border="1" applyAlignment="1">
      <alignment horizontal="center" vertical="top" wrapText="1"/>
    </xf>
    <xf numFmtId="0" fontId="27" fillId="24" borderId="0" xfId="0" applyNumberFormat="1" applyFont="1" applyFill="1" applyBorder="1" applyAlignment="1">
      <alignment horizontal="center" vertical="top" wrapText="1"/>
    </xf>
    <xf numFmtId="164" fontId="25" fillId="24" borderId="15" xfId="0" applyNumberFormat="1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164" fontId="25" fillId="0" borderId="15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2" fontId="28" fillId="24" borderId="15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5" fillId="24" borderId="0" xfId="0" applyFont="1" applyFill="1" applyBorder="1" applyAlignment="1">
      <alignment horizontal="center" vertical="top" wrapText="1"/>
    </xf>
    <xf numFmtId="0" fontId="24" fillId="24" borderId="15" xfId="0" applyFont="1" applyFill="1" applyBorder="1" applyAlignment="1">
      <alignment horizontal="center" vertical="center" wrapText="1"/>
    </xf>
    <xf numFmtId="10" fontId="25" fillId="24" borderId="15" xfId="0" applyNumberFormat="1" applyFont="1" applyFill="1" applyBorder="1" applyAlignment="1">
      <alignment horizontal="center" vertical="center" wrapText="1"/>
    </xf>
    <xf numFmtId="10" fontId="23" fillId="24" borderId="15" xfId="0" applyNumberFormat="1" applyFont="1" applyFill="1" applyBorder="1" applyAlignment="1">
      <alignment horizontal="center" vertical="center" wrapText="1"/>
    </xf>
  </cellXfs>
  <cellStyles count="6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Excel Built-in Excel Built-in Excel Built-in Normal" xfId="46" xr:uid="{00000000-0005-0000-0000-000012000000}"/>
    <cellStyle name="Excel Built-in Normal" xfId="19" xr:uid="{00000000-0005-0000-0000-000013000000}"/>
    <cellStyle name="Excel Built-in Normal 2" xfId="20" xr:uid="{00000000-0005-0000-0000-000014000000}"/>
    <cellStyle name="Normal 1" xfId="65" xr:uid="{71BA0F9F-9D4B-4681-8B5B-6BE8BD7A592E}"/>
    <cellStyle name="Normal 2" xfId="66" xr:uid="{FC3ECC39-8640-4306-A611-3F0634DD1319}"/>
    <cellStyle name="Normal 5" xfId="67" xr:uid="{DFC51001-7779-4A1D-94FE-EE13D226C747}"/>
    <cellStyle name="st15" xfId="44" xr:uid="{00000000-0005-0000-0000-000015000000}"/>
    <cellStyle name="st15 2" xfId="54" xr:uid="{00000000-0005-0000-0000-000016000000}"/>
    <cellStyle name="st18" xfId="45" xr:uid="{00000000-0005-0000-0000-000017000000}"/>
    <cellStyle name="st18 2" xfId="55" xr:uid="{00000000-0005-0000-0000-000018000000}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вод  2" xfId="47" xr:uid="{00000000-0005-0000-0000-000020000000}"/>
    <cellStyle name="Вывод" xfId="28" builtinId="21" customBuiltin="1"/>
    <cellStyle name="Вывод 2" xfId="48" xr:uid="{00000000-0005-0000-0000-000022000000}"/>
    <cellStyle name="Вычисление" xfId="29" builtinId="22" customBuiltin="1"/>
    <cellStyle name="Вычисление 2" xfId="49" xr:uid="{00000000-0005-0000-0000-000024000000}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Итог 2" xfId="50" xr:uid="{00000000-0005-0000-0000-00002A000000}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53" xr:uid="{00000000-0005-0000-0000-00002F000000}"/>
    <cellStyle name="Обычный 2 2" xfId="59" xr:uid="{AF6B7613-C56B-4B34-BBF3-CC77DF1F8288}"/>
    <cellStyle name="Обычный 2 3" xfId="58" xr:uid="{4F2D974B-FE74-4A28-A90C-8A251113D035}"/>
    <cellStyle name="Обычный 3" xfId="52" xr:uid="{00000000-0005-0000-0000-000030000000}"/>
    <cellStyle name="Обычный 3 2" xfId="61" xr:uid="{E689D7B0-EB1C-4319-A611-5DE13970B0CB}"/>
    <cellStyle name="Обычный 3 3" xfId="60" xr:uid="{5349124A-06EC-42D1-9D28-2A740C7C3778}"/>
    <cellStyle name="Обычный 4" xfId="57" xr:uid="{C7024E5B-DCD8-434F-9449-4C936BDB99B3}"/>
    <cellStyle name="Плохой" xfId="38" builtinId="27" customBuiltin="1"/>
    <cellStyle name="Пояснение" xfId="39" builtinId="53" customBuiltin="1"/>
    <cellStyle name="Примечание" xfId="40" builtinId="10" customBuiltin="1"/>
    <cellStyle name="Примечание 2" xfId="51" xr:uid="{00000000-0005-0000-0000-000034000000}"/>
    <cellStyle name="Процентный" xfId="56" builtinId="5"/>
    <cellStyle name="Связанная ячейка" xfId="41" builtinId="24" customBuiltin="1"/>
    <cellStyle name="Стиль 1" xfId="62" xr:uid="{55783FCC-F60B-4189-A7BF-2386A3C5D25E}"/>
    <cellStyle name="Текст предупреждения" xfId="42" builtinId="11" customBuiltin="1"/>
    <cellStyle name="Финансовый 2" xfId="64" xr:uid="{9EEC3BD2-1B8A-454F-830E-2B59B98B0D11}"/>
    <cellStyle name="Финансовый 3" xfId="63" xr:uid="{375A444E-6B8F-4805-B1EE-1BC961797C23}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198075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5903975" y="3154830"/>
          <a:ext cx="607680" cy="36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0" name="Рисунок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2" name="Рисунок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3" name="Рисунок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4" name="Рисунок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5" name="Рисунок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6" name="Рисунок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7" name="Рисунок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8" name="Рисунок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9" name="Рисунок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0" name="Рисунок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1" name="Рисунок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2" name="Рисунок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3" name="Рисунок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4" name="Рисунок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5" name="Рисунок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4400</xdr:rowOff>
    </xdr:to>
    <xdr:pic>
      <xdr:nvPicPr>
        <xdr:cNvPr id="26" name="Рисунок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8300</xdr:rowOff>
    </xdr:to>
    <xdr:pic>
      <xdr:nvPicPr>
        <xdr:cNvPr id="27" name="Рисунок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1950</xdr:rowOff>
    </xdr:to>
    <xdr:pic>
      <xdr:nvPicPr>
        <xdr:cNvPr id="28" name="Рисунок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H5" sqref="H5"/>
    </sheetView>
  </sheetViews>
  <sheetFormatPr defaultColWidth="9.140625" defaultRowHeight="15"/>
  <cols>
    <col min="1" max="1" width="5.28515625" style="10" customWidth="1"/>
    <col min="2" max="2" width="18" style="10" hidden="1" customWidth="1"/>
    <col min="3" max="3" width="25.7109375" style="10" customWidth="1"/>
    <col min="4" max="4" width="10.42578125" style="13" customWidth="1"/>
    <col min="5" max="5" width="12.28515625" style="10" customWidth="1"/>
    <col min="6" max="8" width="19.7109375" style="14" customWidth="1"/>
    <col min="9" max="10" width="16.5703125" style="14" customWidth="1"/>
    <col min="11" max="11" width="14.140625" style="15" customWidth="1"/>
    <col min="12" max="12" width="18.85546875" style="14" customWidth="1"/>
    <col min="13" max="13" width="15" style="14" customWidth="1"/>
    <col min="14" max="14" width="19.85546875" style="10" customWidth="1"/>
    <col min="15" max="15" width="22" style="10" customWidth="1"/>
    <col min="16" max="16" width="20.5703125" style="10" customWidth="1"/>
    <col min="17" max="17" width="27.42578125" style="10" customWidth="1"/>
    <col min="18" max="16384" width="9.140625" style="10"/>
  </cols>
  <sheetData>
    <row r="1" spans="1:17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7">
      <c r="A2" s="40" t="s">
        <v>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s="1" customFormat="1" ht="41.25" customHeight="1">
      <c r="A3" s="41" t="s">
        <v>6</v>
      </c>
      <c r="B3" s="41"/>
      <c r="C3" s="41" t="s">
        <v>26</v>
      </c>
      <c r="D3" s="41" t="s">
        <v>10</v>
      </c>
      <c r="E3" s="41" t="s">
        <v>11</v>
      </c>
      <c r="F3" s="25" t="s">
        <v>20</v>
      </c>
      <c r="G3" s="25"/>
      <c r="H3" s="25"/>
      <c r="I3" s="25" t="s">
        <v>21</v>
      </c>
      <c r="J3" s="25" t="s">
        <v>22</v>
      </c>
      <c r="K3" s="42" t="s">
        <v>9</v>
      </c>
      <c r="L3" s="25" t="s">
        <v>23</v>
      </c>
      <c r="M3" s="25" t="s">
        <v>12</v>
      </c>
      <c r="N3" s="34" t="s">
        <v>13</v>
      </c>
      <c r="O3" s="34" t="s">
        <v>8</v>
      </c>
      <c r="P3" s="34" t="s">
        <v>19</v>
      </c>
      <c r="Q3" s="36" t="s">
        <v>14</v>
      </c>
    </row>
    <row r="4" spans="1:17" s="1" customFormat="1" ht="28.5">
      <c r="A4" s="41"/>
      <c r="B4" s="41"/>
      <c r="C4" s="41"/>
      <c r="D4" s="41"/>
      <c r="E4" s="41"/>
      <c r="F4" s="2" t="s">
        <v>30</v>
      </c>
      <c r="G4" s="2" t="s">
        <v>31</v>
      </c>
      <c r="H4" s="2" t="s">
        <v>32</v>
      </c>
      <c r="I4" s="26"/>
      <c r="J4" s="26"/>
      <c r="K4" s="43"/>
      <c r="L4" s="26" t="s">
        <v>15</v>
      </c>
      <c r="M4" s="26" t="s">
        <v>16</v>
      </c>
      <c r="N4" s="35" t="s">
        <v>17</v>
      </c>
      <c r="O4" s="35" t="s">
        <v>8</v>
      </c>
      <c r="P4" s="34"/>
      <c r="Q4" s="37"/>
    </row>
    <row r="5" spans="1:17" s="1" customFormat="1" ht="78.75">
      <c r="A5" s="9">
        <v>1</v>
      </c>
      <c r="B5" s="9"/>
      <c r="C5" s="22" t="s">
        <v>29</v>
      </c>
      <c r="D5" s="21" t="s">
        <v>27</v>
      </c>
      <c r="E5" s="21">
        <v>30</v>
      </c>
      <c r="F5" s="20">
        <v>19800</v>
      </c>
      <c r="G5" s="20">
        <v>19900</v>
      </c>
      <c r="H5" s="20">
        <v>19950</v>
      </c>
      <c r="I5" s="19">
        <f t="shared" ref="I5" si="0">MIN(F5:H5)</f>
        <v>19800</v>
      </c>
      <c r="J5" s="19">
        <f t="shared" ref="J5" si="1">I5*(1+K5)</f>
        <v>19800</v>
      </c>
      <c r="K5" s="18">
        <v>0</v>
      </c>
      <c r="L5" s="19">
        <f t="shared" ref="L5" si="2">AVERAGE(F5:H5)*(1+K5)</f>
        <v>19883.333333333332</v>
      </c>
      <c r="M5" s="19">
        <f t="shared" ref="M5" si="3">STDEV(F5:H5)</f>
        <v>76.376261582597337</v>
      </c>
      <c r="N5" s="24">
        <f t="shared" ref="N5" si="4">M5/L5</f>
        <v>3.8412201969453817E-3</v>
      </c>
      <c r="O5" s="23">
        <f t="shared" ref="O5" si="5">MIN(F5,G5,H5)</f>
        <v>19800</v>
      </c>
      <c r="P5" s="20">
        <f>O5*E5</f>
        <v>594000</v>
      </c>
      <c r="Q5" s="20">
        <f t="shared" ref="Q5" si="6">P5</f>
        <v>594000</v>
      </c>
    </row>
    <row r="6" spans="1:17" s="1" customFormat="1">
      <c r="A6" s="3"/>
      <c r="B6" s="3"/>
      <c r="C6" s="3"/>
      <c r="D6" s="3"/>
      <c r="E6" s="4" t="s">
        <v>18</v>
      </c>
      <c r="F6" s="5"/>
      <c r="G6" s="5"/>
      <c r="H6" s="5"/>
      <c r="I6" s="5"/>
      <c r="J6" s="5"/>
      <c r="K6" s="8"/>
      <c r="L6" s="7"/>
      <c r="M6" s="38" t="s">
        <v>24</v>
      </c>
      <c r="N6" s="38"/>
      <c r="O6" s="38"/>
      <c r="P6" s="38"/>
      <c r="Q6" s="6">
        <f>SUM(Q5:Q5)</f>
        <v>594000</v>
      </c>
    </row>
    <row r="7" spans="1:17" ht="37.5" customHeight="1">
      <c r="A7" s="28" t="s">
        <v>33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11"/>
      <c r="P7" s="11"/>
      <c r="Q7" s="12"/>
    </row>
    <row r="8" spans="1:17" ht="82.5" customHeight="1">
      <c r="A8" s="33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11"/>
      <c r="P8" s="11"/>
    </row>
    <row r="9" spans="1:17" ht="48" customHeight="1">
      <c r="A9" s="29" t="s">
        <v>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7" ht="30">
      <c r="C10" s="10" t="s">
        <v>2</v>
      </c>
      <c r="D10" s="13" t="s">
        <v>1</v>
      </c>
      <c r="E10" s="27" t="s">
        <v>3</v>
      </c>
      <c r="F10" s="27"/>
    </row>
    <row r="11" spans="1:17">
      <c r="D11" s="13" t="s">
        <v>4</v>
      </c>
      <c r="E11" s="27" t="s">
        <v>5</v>
      </c>
      <c r="F11" s="27"/>
    </row>
    <row r="12" spans="1:17">
      <c r="I12" s="10"/>
      <c r="J12" s="10"/>
      <c r="K12" s="10"/>
      <c r="L12" s="10"/>
    </row>
    <row r="14" spans="1:17">
      <c r="A14" s="32"/>
      <c r="B14" s="32"/>
      <c r="C14" s="30"/>
      <c r="D14" s="30"/>
      <c r="E14" s="30"/>
    </row>
    <row r="15" spans="1:17">
      <c r="A15" s="16"/>
      <c r="B15" s="16"/>
      <c r="C15" s="16"/>
      <c r="D15" s="17"/>
    </row>
    <row r="16" spans="1:17">
      <c r="A16" s="27"/>
      <c r="B16" s="27"/>
      <c r="C16" s="31"/>
      <c r="D16" s="31"/>
      <c r="E16" s="31"/>
      <c r="F16" s="31"/>
    </row>
    <row r="17" spans="1:14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</sheetData>
  <sheetProtection selectLockedCells="1" selectUnlockedCells="1"/>
  <mergeCells count="28">
    <mergeCell ref="P3:P4"/>
    <mergeCell ref="O3:O4"/>
    <mergeCell ref="Q3:Q4"/>
    <mergeCell ref="M6:P6"/>
    <mergeCell ref="A1:N1"/>
    <mergeCell ref="A2:N2"/>
    <mergeCell ref="N3:N4"/>
    <mergeCell ref="A3:A4"/>
    <mergeCell ref="B3:B4"/>
    <mergeCell ref="C3:C4"/>
    <mergeCell ref="D3:D4"/>
    <mergeCell ref="E3:E4"/>
    <mergeCell ref="F3:H3"/>
    <mergeCell ref="I3:I4"/>
    <mergeCell ref="J3:J4"/>
    <mergeCell ref="K3:K4"/>
    <mergeCell ref="L3:L4"/>
    <mergeCell ref="M3:M4"/>
    <mergeCell ref="A17:N17"/>
    <mergeCell ref="A7:N7"/>
    <mergeCell ref="A9:N9"/>
    <mergeCell ref="C14:E14"/>
    <mergeCell ref="C16:F16"/>
    <mergeCell ref="E10:F10"/>
    <mergeCell ref="E11:F11"/>
    <mergeCell ref="A14:B14"/>
    <mergeCell ref="A16:B16"/>
    <mergeCell ref="A8:N8"/>
  </mergeCells>
  <phoneticPr fontId="18" type="noConversion"/>
  <pageMargins left="0.39370078740157483" right="0.31496062992125984" top="0.39370078740157483" bottom="0.39370078740157483" header="0.51181102362204722" footer="0.51181102362204722"/>
  <pageSetup paperSize="9" scale="5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2022-06-07T12:59:42Z</dcterms:created>
  <dcterms:modified xsi:type="dcterms:W3CDTF">2026-06-28T10:52:37Z</dcterms:modified>
</cp:coreProperties>
</file>