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V:\WG\АД\DOR\Отдел ОД и МТО\КОНТРАКТЫ\2026 Контракты\Штампы\"/>
    </mc:Choice>
  </mc:AlternateContent>
  <bookViews>
    <workbookView xWindow="0" yWindow="0" windowWidth="28800" windowHeight="11700"/>
  </bookViews>
  <sheets>
    <sheet name="Расчет Н(м)Ц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1" l="1"/>
  <c r="H9" i="1" l="1"/>
  <c r="K9" i="1" s="1"/>
  <c r="I6" i="1"/>
  <c r="I7" i="1"/>
  <c r="I8" i="1"/>
  <c r="I9" i="1"/>
  <c r="I10" i="1"/>
  <c r="I11" i="1"/>
  <c r="I12" i="1"/>
  <c r="I13" i="1"/>
  <c r="I14" i="1"/>
  <c r="I15" i="1"/>
  <c r="I16" i="1"/>
  <c r="I17" i="1"/>
  <c r="I5" i="1"/>
  <c r="H5" i="1" l="1"/>
  <c r="K5" i="1" s="1"/>
  <c r="J9" i="1"/>
  <c r="J7" i="1"/>
  <c r="H6" i="1"/>
  <c r="H7" i="1"/>
  <c r="K7" i="1" s="1"/>
  <c r="H8" i="1"/>
  <c r="H10" i="1"/>
  <c r="H11" i="1"/>
  <c r="K11" i="1" s="1"/>
  <c r="H12" i="1"/>
  <c r="H13" i="1"/>
  <c r="H14" i="1"/>
  <c r="H15" i="1"/>
  <c r="H16" i="1"/>
  <c r="H17" i="1"/>
  <c r="K17" i="1" s="1"/>
  <c r="J10" i="1" l="1"/>
  <c r="K10" i="1"/>
  <c r="J13" i="1"/>
  <c r="K13" i="1"/>
  <c r="J8" i="1"/>
  <c r="K8" i="1"/>
  <c r="J16" i="1"/>
  <c r="K16" i="1"/>
  <c r="J12" i="1"/>
  <c r="K12" i="1"/>
  <c r="J11" i="1"/>
  <c r="J14" i="1"/>
  <c r="K14" i="1"/>
  <c r="J15" i="1"/>
  <c r="K15" i="1"/>
  <c r="J6" i="1"/>
  <c r="K6" i="1"/>
  <c r="J17" i="1"/>
  <c r="J5" i="1" l="1"/>
</calcChain>
</file>

<file path=xl/sharedStrings.xml><?xml version="1.0" encoding="utf-8"?>
<sst xmlns="http://schemas.openxmlformats.org/spreadsheetml/2006/main" count="49" uniqueCount="37">
  <si>
    <t>Ед. изм.</t>
  </si>
  <si>
    <t>Источник ценовой информации № 1</t>
  </si>
  <si>
    <t>Источник ценовой информации № 2</t>
  </si>
  <si>
    <t>Источник ценовой информации № 3</t>
  </si>
  <si>
    <t>№ п/п</t>
  </si>
  <si>
    <t>Наименование объекта закупки</t>
  </si>
  <si>
    <t>Кол-во</t>
  </si>
  <si>
    <t xml:space="preserve">ОБОСНОВАНИЕ НАЧАЛЬНОЙ (МАКСИМАЛЬНОЙ) ЦЕНЫ КОНТРАКТА, НАЧАЛЬНЫХ ЦЕН ЕДИНИЦ ТОВАРОВ (РАБОТ, УСЛУГ)
</t>
  </si>
  <si>
    <t>Коэффициент вариации, %</t>
  </si>
  <si>
    <t>Среднее квадратичное отклонение</t>
  </si>
  <si>
    <t>Средняя цена единицы товара (работы, услуги), руб.</t>
  </si>
  <si>
    <t>Табл.1 Расчет начальной (максимальной) цены контракта.</t>
  </si>
  <si>
    <t>Работник контрактной службы:</t>
  </si>
  <si>
    <t>материально-технического обеспечения</t>
  </si>
  <si>
    <r>
      <t>__________________ /</t>
    </r>
    <r>
      <rPr>
        <u/>
        <sz val="12"/>
        <color theme="1"/>
        <rFont val="Times New Roman"/>
        <family val="1"/>
        <charset val="204"/>
      </rPr>
      <t xml:space="preserve"> Резник С.В.</t>
    </r>
    <r>
      <rPr>
        <sz val="12"/>
        <color rgb="FF000000"/>
        <rFont val="Times New Roman"/>
        <family val="1"/>
        <charset val="204"/>
      </rPr>
      <t>/</t>
    </r>
  </si>
  <si>
    <t>Начальник отдела</t>
  </si>
  <si>
    <t>Департамента экономики, финансов</t>
  </si>
  <si>
    <t>и обеспечения деятельности</t>
  </si>
  <si>
    <t>Итого, руб.:</t>
  </si>
  <si>
    <t>шт.</t>
  </si>
  <si>
    <t>Вх. от 08.09.2026 № 166529</t>
  </si>
  <si>
    <t>Вх. от 08.09.2026 № 166744</t>
  </si>
  <si>
    <t>Штамп, вариант № 1</t>
  </si>
  <si>
    <t>Штамп, вариант № 2</t>
  </si>
  <si>
    <t>Штамп, вариант № 3</t>
  </si>
  <si>
    <t>Штамп, вариант № 4</t>
  </si>
  <si>
    <t>Штамп, вариант № 5</t>
  </si>
  <si>
    <t>Штамп, вариант № 6</t>
  </si>
  <si>
    <t>Штамп, вариант № 7</t>
  </si>
  <si>
    <t>Штамп, вариант № 8</t>
  </si>
  <si>
    <t>Подушка штемпельная 
(тип 5)</t>
  </si>
  <si>
    <t>Подушка штемпельная    
(тип 4)</t>
  </si>
  <si>
    <t>Подушка штемпельная    
(тип 3)</t>
  </si>
  <si>
    <t>Подушка штемпельная    
(тип 2)</t>
  </si>
  <si>
    <t>Подушка штемпельная    
(тип 1)</t>
  </si>
  <si>
    <t>Начальная (максимальная) цена контракта, руб.</t>
  </si>
  <si>
    <t>Вх. от 16.09.2026 № 171915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</si>
</sst>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₽_-;\-* #,##0.00\ _₽_-;_-* &quot;-&quot;??\ _₽_-;_-@_-"/>
  </numFmts>
  <fonts count="10" x14ac:knownFonts="1">
    <font>
      <sz val="12"/>
      <color theme="1"/>
      <name val="Cambria"/>
      <family val="2"/>
      <charset val="204"/>
    </font>
    <font>
      <sz val="12"/>
      <color theme="1"/>
      <name val="Cambria"/>
      <family val="2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7" fillId="0" borderId="1" xfId="2" applyNumberFormat="1" applyFont="1" applyFill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 applyAlignment="1">
      <alignment vertical="center"/>
    </xf>
    <xf numFmtId="0" fontId="7" fillId="0" borderId="0" xfId="0" applyFont="1"/>
    <xf numFmtId="4" fontId="6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9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</cellXfs>
  <cellStyles count="5">
    <cellStyle name="Обычный" xfId="0" builtinId="0"/>
    <cellStyle name="Процентный" xfId="2" builtinId="5"/>
    <cellStyle name="Финансовый" xfId="1" builtinId="3"/>
    <cellStyle name="Финансовый 2" xfId="3"/>
    <cellStyle name="Финансовый 3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28"/>
  <sheetViews>
    <sheetView tabSelected="1" zoomScale="80" zoomScaleNormal="80" zoomScaleSheetLayoutView="80" workbookViewId="0">
      <selection activeCell="K23" sqref="K23"/>
    </sheetView>
  </sheetViews>
  <sheetFormatPr defaultRowHeight="15.75" x14ac:dyDescent="0.25"/>
  <cols>
    <col min="1" max="1" width="5.109375" style="1" customWidth="1"/>
    <col min="2" max="2" width="23.44140625" style="1" customWidth="1"/>
    <col min="3" max="3" width="6.77734375" style="11" customWidth="1"/>
    <col min="4" max="4" width="7.88671875" style="11" customWidth="1"/>
    <col min="5" max="5" width="23.109375" style="1" customWidth="1"/>
    <col min="6" max="6" width="22" style="1" customWidth="1"/>
    <col min="7" max="7" width="21.77734375" style="1" customWidth="1"/>
    <col min="8" max="8" width="17.6640625" style="1" customWidth="1"/>
    <col min="9" max="9" width="20.109375" style="1" customWidth="1"/>
    <col min="10" max="10" width="12.77734375" style="1" customWidth="1"/>
    <col min="11" max="11" width="16.77734375" style="1" customWidth="1"/>
    <col min="12" max="12" width="12.88671875" style="1" bestFit="1" customWidth="1"/>
    <col min="13" max="16384" width="8.88671875" style="1"/>
  </cols>
  <sheetData>
    <row r="1" spans="1:11" ht="18.75" x14ac:dyDescent="0.25">
      <c r="A1" s="22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6.25" customHeight="1" x14ac:dyDescent="0.25">
      <c r="A2" s="21" t="s">
        <v>11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36" customHeight="1" x14ac:dyDescent="0.25">
      <c r="A3" s="24" t="s">
        <v>4</v>
      </c>
      <c r="B3" s="24" t="s">
        <v>5</v>
      </c>
      <c r="C3" s="25" t="s">
        <v>0</v>
      </c>
      <c r="D3" s="17" t="s">
        <v>6</v>
      </c>
      <c r="E3" s="5" t="s">
        <v>1</v>
      </c>
      <c r="F3" s="5" t="s">
        <v>2</v>
      </c>
      <c r="G3" s="5" t="s">
        <v>3</v>
      </c>
      <c r="H3" s="17" t="s">
        <v>10</v>
      </c>
      <c r="I3" s="17" t="s">
        <v>9</v>
      </c>
      <c r="J3" s="17" t="s">
        <v>8</v>
      </c>
      <c r="K3" s="17" t="s">
        <v>35</v>
      </c>
    </row>
    <row r="4" spans="1:11" ht="36.75" customHeight="1" x14ac:dyDescent="0.25">
      <c r="A4" s="24"/>
      <c r="B4" s="24"/>
      <c r="C4" s="26"/>
      <c r="D4" s="17"/>
      <c r="E4" s="4" t="s">
        <v>20</v>
      </c>
      <c r="F4" s="4" t="s">
        <v>21</v>
      </c>
      <c r="G4" s="4" t="s">
        <v>36</v>
      </c>
      <c r="H4" s="17"/>
      <c r="I4" s="17"/>
      <c r="J4" s="17"/>
      <c r="K4" s="17"/>
    </row>
    <row r="5" spans="1:11" s="3" customFormat="1" ht="31.5" customHeight="1" x14ac:dyDescent="0.25">
      <c r="A5" s="6">
        <v>1</v>
      </c>
      <c r="B5" s="7" t="s">
        <v>22</v>
      </c>
      <c r="C5" s="7" t="s">
        <v>19</v>
      </c>
      <c r="D5" s="7">
        <v>1</v>
      </c>
      <c r="E5" s="9">
        <v>848</v>
      </c>
      <c r="F5" s="9">
        <v>720</v>
      </c>
      <c r="G5" s="16">
        <v>1300</v>
      </c>
      <c r="H5" s="8">
        <f t="shared" ref="H5:H17" si="0">ROUND(AVERAGE(E5:G5),2)</f>
        <v>956</v>
      </c>
      <c r="I5" s="8">
        <f>_xlfn.STDEV.S(E5:G5)</f>
        <v>304.70969790933799</v>
      </c>
      <c r="J5" s="10">
        <f t="shared" ref="J5:J12" si="1">I5/H5*100</f>
        <v>31.873399362901463</v>
      </c>
      <c r="K5" s="15">
        <f t="shared" ref="K5:K10" si="2">H5*D5</f>
        <v>956</v>
      </c>
    </row>
    <row r="6" spans="1:11" s="3" customFormat="1" ht="31.5" customHeight="1" x14ac:dyDescent="0.25">
      <c r="A6" s="6">
        <v>2</v>
      </c>
      <c r="B6" s="7" t="s">
        <v>23</v>
      </c>
      <c r="C6" s="7" t="s">
        <v>19</v>
      </c>
      <c r="D6" s="7">
        <v>1</v>
      </c>
      <c r="E6" s="9">
        <v>8800</v>
      </c>
      <c r="F6" s="9">
        <v>4930</v>
      </c>
      <c r="G6" s="16">
        <v>5500</v>
      </c>
      <c r="H6" s="8">
        <f t="shared" si="0"/>
        <v>6410</v>
      </c>
      <c r="I6" s="8">
        <f t="shared" ref="I6:I17" si="3">_xlfn.STDEV.S(E6:G6)</f>
        <v>2089.3300361599172</v>
      </c>
      <c r="J6" s="10">
        <f t="shared" si="1"/>
        <v>32.594852358189037</v>
      </c>
      <c r="K6" s="15">
        <f t="shared" si="2"/>
        <v>6410</v>
      </c>
    </row>
    <row r="7" spans="1:11" s="3" customFormat="1" ht="31.5" customHeight="1" x14ac:dyDescent="0.25">
      <c r="A7" s="6">
        <v>3</v>
      </c>
      <c r="B7" s="7" t="s">
        <v>24</v>
      </c>
      <c r="C7" s="7" t="s">
        <v>19</v>
      </c>
      <c r="D7" s="7">
        <v>1</v>
      </c>
      <c r="E7" s="9">
        <v>8800</v>
      </c>
      <c r="F7" s="9">
        <v>4930</v>
      </c>
      <c r="G7" s="16">
        <v>5500</v>
      </c>
      <c r="H7" s="8">
        <f t="shared" si="0"/>
        <v>6410</v>
      </c>
      <c r="I7" s="8">
        <f t="shared" si="3"/>
        <v>2089.3300361599172</v>
      </c>
      <c r="J7" s="10">
        <f t="shared" si="1"/>
        <v>32.594852358189037</v>
      </c>
      <c r="K7" s="15">
        <f t="shared" si="2"/>
        <v>6410</v>
      </c>
    </row>
    <row r="8" spans="1:11" s="3" customFormat="1" ht="31.5" customHeight="1" x14ac:dyDescent="0.25">
      <c r="A8" s="6">
        <v>4</v>
      </c>
      <c r="B8" s="7" t="s">
        <v>25</v>
      </c>
      <c r="C8" s="7" t="s">
        <v>19</v>
      </c>
      <c r="D8" s="7">
        <v>1</v>
      </c>
      <c r="E8" s="9">
        <v>721</v>
      </c>
      <c r="F8" s="9">
        <v>520</v>
      </c>
      <c r="G8" s="16">
        <v>1000</v>
      </c>
      <c r="H8" s="8">
        <f t="shared" si="0"/>
        <v>747</v>
      </c>
      <c r="I8" s="8">
        <f t="shared" si="3"/>
        <v>241.05393587328126</v>
      </c>
      <c r="J8" s="10">
        <f t="shared" si="1"/>
        <v>32.269603195887719</v>
      </c>
      <c r="K8" s="15">
        <f t="shared" si="2"/>
        <v>747</v>
      </c>
    </row>
    <row r="9" spans="1:11" s="3" customFormat="1" ht="31.5" customHeight="1" x14ac:dyDescent="0.25">
      <c r="A9" s="6">
        <v>5</v>
      </c>
      <c r="B9" s="7" t="s">
        <v>26</v>
      </c>
      <c r="C9" s="7" t="s">
        <v>19</v>
      </c>
      <c r="D9" s="7">
        <v>2</v>
      </c>
      <c r="E9" s="9">
        <v>776</v>
      </c>
      <c r="F9" s="9">
        <v>920</v>
      </c>
      <c r="G9" s="16">
        <v>1430</v>
      </c>
      <c r="H9" s="8">
        <f t="shared" si="0"/>
        <v>1042</v>
      </c>
      <c r="I9" s="8">
        <f t="shared" si="3"/>
        <v>343.64516583243244</v>
      </c>
      <c r="J9" s="10">
        <f t="shared" si="1"/>
        <v>32.979382517507908</v>
      </c>
      <c r="K9" s="15">
        <f t="shared" si="2"/>
        <v>2084</v>
      </c>
    </row>
    <row r="10" spans="1:11" s="3" customFormat="1" ht="31.5" customHeight="1" x14ac:dyDescent="0.25">
      <c r="A10" s="6">
        <v>6</v>
      </c>
      <c r="B10" s="7" t="s">
        <v>27</v>
      </c>
      <c r="C10" s="7" t="s">
        <v>19</v>
      </c>
      <c r="D10" s="7">
        <v>1</v>
      </c>
      <c r="E10" s="9">
        <v>776</v>
      </c>
      <c r="F10" s="9">
        <v>920</v>
      </c>
      <c r="G10" s="16">
        <v>1430</v>
      </c>
      <c r="H10" s="8">
        <f t="shared" si="0"/>
        <v>1042</v>
      </c>
      <c r="I10" s="8">
        <f t="shared" si="3"/>
        <v>343.64516583243244</v>
      </c>
      <c r="J10" s="10">
        <f t="shared" si="1"/>
        <v>32.979382517507908</v>
      </c>
      <c r="K10" s="15">
        <f t="shared" si="2"/>
        <v>1042</v>
      </c>
    </row>
    <row r="11" spans="1:11" s="3" customFormat="1" ht="31.5" customHeight="1" x14ac:dyDescent="0.25">
      <c r="A11" s="6">
        <v>7</v>
      </c>
      <c r="B11" s="7" t="s">
        <v>28</v>
      </c>
      <c r="C11" s="7" t="s">
        <v>19</v>
      </c>
      <c r="D11" s="7">
        <v>1</v>
      </c>
      <c r="E11" s="9">
        <v>776</v>
      </c>
      <c r="F11" s="9">
        <v>920</v>
      </c>
      <c r="G11" s="16">
        <v>1430</v>
      </c>
      <c r="H11" s="8">
        <f t="shared" si="0"/>
        <v>1042</v>
      </c>
      <c r="I11" s="8">
        <f t="shared" si="3"/>
        <v>343.64516583243244</v>
      </c>
      <c r="J11" s="10">
        <f t="shared" si="1"/>
        <v>32.979382517507908</v>
      </c>
      <c r="K11" s="15">
        <f t="shared" ref="K11:K17" si="4">H11*D11</f>
        <v>1042</v>
      </c>
    </row>
    <row r="12" spans="1:11" s="3" customFormat="1" ht="31.5" customHeight="1" x14ac:dyDescent="0.25">
      <c r="A12" s="6">
        <v>8</v>
      </c>
      <c r="B12" s="7" t="s">
        <v>29</v>
      </c>
      <c r="C12" s="7" t="s">
        <v>19</v>
      </c>
      <c r="D12" s="7">
        <v>2</v>
      </c>
      <c r="E12" s="9">
        <v>776</v>
      </c>
      <c r="F12" s="9">
        <v>920</v>
      </c>
      <c r="G12" s="16">
        <v>1430</v>
      </c>
      <c r="H12" s="8">
        <f t="shared" si="0"/>
        <v>1042</v>
      </c>
      <c r="I12" s="8">
        <f t="shared" si="3"/>
        <v>343.64516583243244</v>
      </c>
      <c r="J12" s="10">
        <f t="shared" si="1"/>
        <v>32.979382517507908</v>
      </c>
      <c r="K12" s="15">
        <f t="shared" si="4"/>
        <v>2084</v>
      </c>
    </row>
    <row r="13" spans="1:11" s="3" customFormat="1" ht="31.5" customHeight="1" x14ac:dyDescent="0.25">
      <c r="A13" s="6">
        <v>9</v>
      </c>
      <c r="B13" s="7" t="s">
        <v>34</v>
      </c>
      <c r="C13" s="7" t="s">
        <v>19</v>
      </c>
      <c r="D13" s="7">
        <v>6</v>
      </c>
      <c r="E13" s="9">
        <v>500</v>
      </c>
      <c r="F13" s="9">
        <v>320</v>
      </c>
      <c r="G13" s="9">
        <v>340</v>
      </c>
      <c r="H13" s="8">
        <f t="shared" si="0"/>
        <v>386.67</v>
      </c>
      <c r="I13" s="8">
        <f t="shared" si="3"/>
        <v>98.657657246325002</v>
      </c>
      <c r="J13" s="10">
        <f t="shared" ref="J13:J17" si="5">I13/H13*100</f>
        <v>25.514691402571959</v>
      </c>
      <c r="K13" s="15">
        <f t="shared" si="4"/>
        <v>2320.02</v>
      </c>
    </row>
    <row r="14" spans="1:11" s="3" customFormat="1" ht="31.5" customHeight="1" x14ac:dyDescent="0.25">
      <c r="A14" s="6">
        <v>10</v>
      </c>
      <c r="B14" s="7" t="s">
        <v>33</v>
      </c>
      <c r="C14" s="7" t="s">
        <v>19</v>
      </c>
      <c r="D14" s="7">
        <v>6</v>
      </c>
      <c r="E14" s="9">
        <v>366</v>
      </c>
      <c r="F14" s="9">
        <v>330</v>
      </c>
      <c r="G14" s="9">
        <v>322</v>
      </c>
      <c r="H14" s="8">
        <f t="shared" si="0"/>
        <v>339.33</v>
      </c>
      <c r="I14" s="8">
        <f t="shared" si="3"/>
        <v>23.437861108329258</v>
      </c>
      <c r="J14" s="10">
        <f t="shared" si="5"/>
        <v>6.9070996105057789</v>
      </c>
      <c r="K14" s="15">
        <f t="shared" si="4"/>
        <v>2035.98</v>
      </c>
    </row>
    <row r="15" spans="1:11" s="3" customFormat="1" ht="31.5" customHeight="1" x14ac:dyDescent="0.25">
      <c r="A15" s="6">
        <v>11</v>
      </c>
      <c r="B15" s="7" t="s">
        <v>32</v>
      </c>
      <c r="C15" s="7" t="s">
        <v>19</v>
      </c>
      <c r="D15" s="7">
        <v>3</v>
      </c>
      <c r="E15" s="9">
        <v>403</v>
      </c>
      <c r="F15" s="9">
        <v>520</v>
      </c>
      <c r="G15" s="9">
        <v>351</v>
      </c>
      <c r="H15" s="8">
        <f t="shared" si="0"/>
        <v>424.67</v>
      </c>
      <c r="I15" s="8">
        <f t="shared" si="3"/>
        <v>86.558265540232</v>
      </c>
      <c r="J15" s="10">
        <f t="shared" si="5"/>
        <v>20.382477109339487</v>
      </c>
      <c r="K15" s="15">
        <f t="shared" si="4"/>
        <v>1274.01</v>
      </c>
    </row>
    <row r="16" spans="1:11" s="3" customFormat="1" ht="31.5" customHeight="1" x14ac:dyDescent="0.25">
      <c r="A16" s="6">
        <v>12</v>
      </c>
      <c r="B16" s="7" t="s">
        <v>31</v>
      </c>
      <c r="C16" s="7" t="s">
        <v>19</v>
      </c>
      <c r="D16" s="7">
        <v>6</v>
      </c>
      <c r="E16" s="9">
        <v>500</v>
      </c>
      <c r="F16" s="9">
        <v>320</v>
      </c>
      <c r="G16" s="9">
        <v>464</v>
      </c>
      <c r="H16" s="8">
        <f t="shared" si="0"/>
        <v>428</v>
      </c>
      <c r="I16" s="8">
        <f t="shared" si="3"/>
        <v>95.247047198325262</v>
      </c>
      <c r="J16" s="10">
        <f t="shared" si="5"/>
        <v>22.253982990262912</v>
      </c>
      <c r="K16" s="15">
        <f t="shared" si="4"/>
        <v>2568</v>
      </c>
    </row>
    <row r="17" spans="1:12" s="3" customFormat="1" ht="31.5" customHeight="1" x14ac:dyDescent="0.25">
      <c r="A17" s="6">
        <v>13</v>
      </c>
      <c r="B17" s="7" t="s">
        <v>30</v>
      </c>
      <c r="C17" s="7" t="s">
        <v>19</v>
      </c>
      <c r="D17" s="7">
        <v>6</v>
      </c>
      <c r="E17" s="9">
        <v>600</v>
      </c>
      <c r="F17" s="9">
        <v>430</v>
      </c>
      <c r="G17" s="9">
        <v>714</v>
      </c>
      <c r="H17" s="8">
        <f t="shared" si="0"/>
        <v>581.33000000000004</v>
      </c>
      <c r="I17" s="8">
        <f t="shared" si="3"/>
        <v>142.91722546052074</v>
      </c>
      <c r="J17" s="10">
        <f t="shared" si="5"/>
        <v>24.584526079940954</v>
      </c>
      <c r="K17" s="15">
        <f t="shared" si="4"/>
        <v>3487.9800000000005</v>
      </c>
    </row>
    <row r="18" spans="1:12" s="3" customFormat="1" ht="21" customHeight="1" x14ac:dyDescent="0.25">
      <c r="A18" s="18" t="s">
        <v>18</v>
      </c>
      <c r="B18" s="19"/>
      <c r="C18" s="19"/>
      <c r="D18" s="19"/>
      <c r="E18" s="19"/>
      <c r="F18" s="19"/>
      <c r="G18" s="19"/>
      <c r="H18" s="19"/>
      <c r="I18" s="19"/>
      <c r="J18" s="20"/>
      <c r="K18" s="14">
        <f>SUM(K5:K17)</f>
        <v>32460.989999999998</v>
      </c>
    </row>
    <row r="19" spans="1:12" ht="18" customHeight="1" x14ac:dyDescent="0.25">
      <c r="K19" s="2"/>
      <c r="L19" s="2"/>
    </row>
    <row r="22" spans="1:12" x14ac:dyDescent="0.25">
      <c r="B22" s="12" t="s">
        <v>12</v>
      </c>
    </row>
    <row r="23" spans="1:12" x14ac:dyDescent="0.25">
      <c r="B23" s="12" t="s">
        <v>15</v>
      </c>
    </row>
    <row r="24" spans="1:12" x14ac:dyDescent="0.25">
      <c r="B24" s="13" t="s">
        <v>13</v>
      </c>
    </row>
    <row r="25" spans="1:12" x14ac:dyDescent="0.25">
      <c r="B25" s="13" t="s">
        <v>16</v>
      </c>
    </row>
    <row r="26" spans="1:12" s="11" customFormat="1" x14ac:dyDescent="0.25">
      <c r="B26" s="13" t="s">
        <v>17</v>
      </c>
    </row>
    <row r="27" spans="1:12" x14ac:dyDescent="0.25">
      <c r="B27" s="11"/>
    </row>
    <row r="28" spans="1:12" x14ac:dyDescent="0.25">
      <c r="B28" s="13" t="s">
        <v>14</v>
      </c>
    </row>
  </sheetData>
  <mergeCells count="11">
    <mergeCell ref="K3:K4"/>
    <mergeCell ref="A18:J18"/>
    <mergeCell ref="J3:J4"/>
    <mergeCell ref="A2:K2"/>
    <mergeCell ref="A1:K1"/>
    <mergeCell ref="H3:H4"/>
    <mergeCell ref="I3:I4"/>
    <mergeCell ref="A3:A4"/>
    <mergeCell ref="B3:B4"/>
    <mergeCell ref="C3:C4"/>
    <mergeCell ref="D3:D4"/>
  </mergeCells>
  <conditionalFormatting sqref="J5:J17">
    <cfRule type="cellIs" dxfId="0" priority="1" operator="greaterThan">
      <formula>33</formula>
    </cfRule>
  </conditionalFormatting>
  <pageMargins left="0.23622047244094491" right="0.23622047244094491" top="0.98" bottom="0.74803149606299213" header="0.31496062992125984" footer="0.31496062992125984"/>
  <pageSetup paperSize="9" scale="72" fitToHeight="0" orientation="landscape" r:id="rId1"/>
  <headerFooter>
    <oddHeader>&amp;R&amp;"Times New Roman,обычный"Приложение №1
к обоснованию начальной 
(максимальной) цены контракта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Н(м)ЦК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FedotovPA</dc:creator>
  <cp:lastModifiedBy>Администратор</cp:lastModifiedBy>
  <cp:lastPrinted>2025-02-26T10:53:06Z</cp:lastPrinted>
  <dcterms:created xsi:type="dcterms:W3CDTF">2021-08-20T08:16:59Z</dcterms:created>
  <dcterms:modified xsi:type="dcterms:W3CDTF">2026-09-21T13:12:18Z</dcterms:modified>
</cp:coreProperties>
</file>