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Darya\Desktop\ТОРГИ 44-ФЗ\Аукционы\Оборудование мешалки\"/>
    </mc:Choice>
  </mc:AlternateContent>
  <xr:revisionPtr revIDLastSave="0" documentId="13_ncr:1_{9A96A2DE-6294-4973-8DE9-22B481A7A1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N11" i="1" l="1"/>
  <c r="M11" i="1"/>
  <c r="M12" i="1"/>
  <c r="N12" i="1" s="1"/>
  <c r="M13" i="1"/>
  <c r="N13" i="1" s="1"/>
  <c r="M14" i="1"/>
  <c r="N14" i="1" s="1"/>
  <c r="L12" i="1" l="1"/>
  <c r="O13" i="1"/>
  <c r="L13" i="1"/>
  <c r="J13" i="1"/>
  <c r="H13" i="1"/>
  <c r="O12" i="1"/>
  <c r="J12" i="1"/>
  <c r="H12" i="1"/>
  <c r="O11" i="1"/>
  <c r="P11" i="1" s="1"/>
  <c r="Q11" i="1" s="1"/>
  <c r="L11" i="1"/>
  <c r="J11" i="1"/>
  <c r="H11" i="1"/>
  <c r="O10" i="1"/>
  <c r="M10" i="1"/>
  <c r="N10" i="1" s="1"/>
  <c r="L10" i="1"/>
  <c r="J10" i="1"/>
  <c r="H10" i="1"/>
  <c r="P13" i="1" l="1"/>
  <c r="Q13" i="1" s="1"/>
  <c r="P12" i="1"/>
  <c r="Q12" i="1" s="1"/>
  <c r="P10" i="1"/>
  <c r="Q10" i="1" s="1"/>
  <c r="J14" i="1"/>
  <c r="O14" i="1"/>
  <c r="P14" i="1" s="1"/>
  <c r="Q14" i="1" s="1"/>
  <c r="N15" i="1"/>
  <c r="L14" i="1"/>
  <c r="H14" i="1"/>
</calcChain>
</file>

<file path=xl/sharedStrings.xml><?xml version="1.0" encoding="utf-8"?>
<sst xmlns="http://schemas.openxmlformats.org/spreadsheetml/2006/main" count="44" uniqueCount="31">
  <si>
    <t>№ п/п</t>
  </si>
  <si>
    <t xml:space="preserve">Наименование </t>
  </si>
  <si>
    <t>Ед. измерения</t>
  </si>
  <si>
    <t>Кол-во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</si>
  <si>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</si>
  <si>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</si>
  <si>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 xml:space="preserve">Средняя цена, руб. </t>
  </si>
  <si>
    <t>среднее квадратичное отклонение</t>
  </si>
  <si>
    <t>коэффициент вариации цен V (%)                    (не должен превышать 33%)</t>
  </si>
  <si>
    <t>Примечание</t>
  </si>
  <si>
    <t>Итого</t>
  </si>
  <si>
    <t>ОКПД2</t>
  </si>
  <si>
    <t>цена за ед.</t>
  </si>
  <si>
    <t>общая цена</t>
  </si>
  <si>
    <t>шт</t>
  </si>
  <si>
    <t>ОКДП2</t>
  </si>
  <si>
    <t>Закупка оборудования</t>
  </si>
  <si>
    <t xml:space="preserve">  </t>
  </si>
  <si>
    <t>Предложение  № 1 КП № ЦБ-76048 от 23.06.2026</t>
  </si>
  <si>
    <t xml:space="preserve">Магнитная мешалка , с подогревом до 250 ℃, 100-1500 об/мин, до 2л, с термодатчиком 600.170.1 и держателем </t>
  </si>
  <si>
    <t xml:space="preserve">Высокоскоростная микроцентрифуга до 15000 об/мин </t>
  </si>
  <si>
    <t xml:space="preserve">Лабораторная центрифуга-вортекс </t>
  </si>
  <si>
    <t>Универсальный вортекс , 0-3000 об/мин, с платформой для одной пробирки</t>
  </si>
  <si>
    <t>Центрифуга от 1000-15000об/мин с одним универсальным ротором</t>
  </si>
  <si>
    <t>Предложение № 2      КП №2099 от 23.06.2026</t>
  </si>
  <si>
    <t>Предложение № 3 КП № 2200 от 23.06.2026</t>
  </si>
  <si>
    <t xml:space="preserve">Расчет начальной (максимальной) цены контракта методом сопостовимых рыночных цен
</t>
  </si>
  <si>
    <t>28.29</t>
  </si>
  <si>
    <t xml:space="preserve">28.29 </t>
  </si>
  <si>
    <t xml:space="preserve">"Метод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№567"          
</t>
  </si>
  <si>
    <t>Используемый метод определения НМЦК с обоснованием: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</si>
</sst>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р.&quot;"/>
    <numFmt numFmtId="165" formatCode="#,##0.00_ ;\-#,##0.00\ "/>
    <numFmt numFmtId="166" formatCode="0.00;[Red]0.00"/>
  </numFmts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2" fillId="0" borderId="0"/>
  </cellStyleXfs>
  <cellXfs count="51">
    <xf numFmtId="0" fontId="0" fillId="0" borderId="0" xfId="0"/>
    <xf numFmtId="0" fontId="9" fillId="0" borderId="0" xfId="0" applyFont="1" applyAlignment="1">
      <alignment horizontal="left"/>
    </xf>
    <xf numFmtId="165" fontId="9" fillId="0" borderId="0" xfId="0" applyNumberFormat="1" applyFont="1" applyAlignment="1">
      <alignment horizontal="left"/>
    </xf>
    <xf numFmtId="14" fontId="7" fillId="0" borderId="0" xfId="1" applyNumberFormat="1" applyFont="1" applyAlignment="1">
      <alignment vertical="top" wrapText="1"/>
    </xf>
    <xf numFmtId="0" fontId="9" fillId="0" borderId="0" xfId="0" applyFont="1"/>
    <xf numFmtId="165" fontId="9" fillId="0" borderId="0" xfId="0" applyNumberFormat="1" applyFont="1" applyAlignment="1">
      <alignment horizontal="center"/>
    </xf>
    <xf numFmtId="165" fontId="5" fillId="0" borderId="0" xfId="0" applyNumberFormat="1" applyFont="1"/>
    <xf numFmtId="0" fontId="9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/>
    </xf>
    <xf numFmtId="165" fontId="9" fillId="0" borderId="1" xfId="0" applyNumberFormat="1" applyFont="1" applyBorder="1" applyAlignment="1">
      <alignment vertical="center" wrapText="1"/>
    </xf>
    <xf numFmtId="165" fontId="8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Border="1" applyAlignment="1">
      <alignment horizontal="center"/>
    </xf>
    <xf numFmtId="166" fontId="7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center" wrapText="1"/>
    </xf>
    <xf numFmtId="0" fontId="9" fillId="0" borderId="8" xfId="0" applyFont="1" applyBorder="1" applyAlignment="1">
      <alignment wrapText="1"/>
    </xf>
    <xf numFmtId="0" fontId="10" fillId="0" borderId="0" xfId="1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3"/>
  <sheetViews>
    <sheetView tabSelected="1" topLeftCell="A7" zoomScaleNormal="100" workbookViewId="0">
      <selection activeCell="A14" sqref="A14"/>
    </sheetView>
  </sheetViews>
  <sheetFormatPr defaultRowHeight="15" x14ac:dyDescent="0.25"/>
  <cols>
    <col min="1" max="1" width="6.85546875" customWidth="1"/>
    <col min="2" max="2" width="21.7109375" hidden="1" customWidth="1"/>
    <col min="3" max="3" width="16.7109375" customWidth="1"/>
    <col min="4" max="4" width="29.28515625" customWidth="1"/>
    <col min="5" max="5" width="10.85546875" customWidth="1"/>
    <col min="6" max="6" width="9.140625" customWidth="1"/>
    <col min="7" max="7" width="13.28515625" customWidth="1"/>
    <col min="8" max="8" width="13.5703125" customWidth="1"/>
    <col min="9" max="9" width="12.140625" customWidth="1"/>
    <col min="10" max="10" width="12.42578125" customWidth="1"/>
    <col min="11" max="11" width="12.7109375" customWidth="1"/>
    <col min="12" max="12" width="12.85546875" customWidth="1"/>
    <col min="13" max="13" width="12.28515625" customWidth="1"/>
    <col min="14" max="15" width="13.28515625" customWidth="1"/>
    <col min="16" max="16" width="13.7109375" customWidth="1"/>
    <col min="17" max="17" width="12.5703125" customWidth="1"/>
  </cols>
  <sheetData>
    <row r="2" spans="1:17" x14ac:dyDescent="0.25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15.75" x14ac:dyDescent="0.25">
      <c r="A6" s="11"/>
      <c r="B6" s="21"/>
      <c r="C6" s="21"/>
      <c r="D6" s="12"/>
      <c r="E6" s="46" t="s">
        <v>16</v>
      </c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</row>
    <row r="7" spans="1:17" ht="35.25" customHeight="1" x14ac:dyDescent="0.25">
      <c r="A7" s="37" t="s">
        <v>0</v>
      </c>
      <c r="B7" s="37" t="s">
        <v>11</v>
      </c>
      <c r="C7" s="47" t="s">
        <v>15</v>
      </c>
      <c r="D7" s="37" t="s">
        <v>1</v>
      </c>
      <c r="E7" s="37" t="s">
        <v>2</v>
      </c>
      <c r="F7" s="37" t="s">
        <v>3</v>
      </c>
      <c r="G7" s="48" t="s">
        <v>4</v>
      </c>
      <c r="H7" s="49"/>
      <c r="I7" s="49"/>
      <c r="J7" s="49"/>
      <c r="K7" s="49"/>
      <c r="L7" s="49"/>
      <c r="M7" s="37" t="s">
        <v>5</v>
      </c>
      <c r="N7" s="37"/>
      <c r="O7" s="37"/>
      <c r="P7" s="37"/>
      <c r="Q7" s="37"/>
    </row>
    <row r="8" spans="1:17" ht="66" customHeight="1" x14ac:dyDescent="0.25">
      <c r="A8" s="37"/>
      <c r="B8" s="37"/>
      <c r="C8" s="50"/>
      <c r="D8" s="37"/>
      <c r="E8" s="37"/>
      <c r="F8" s="37"/>
      <c r="G8" s="37" t="s">
        <v>18</v>
      </c>
      <c r="H8" s="37"/>
      <c r="I8" s="37" t="s">
        <v>24</v>
      </c>
      <c r="J8" s="37"/>
      <c r="K8" s="37" t="s">
        <v>25</v>
      </c>
      <c r="L8" s="37"/>
      <c r="M8" s="38" t="s">
        <v>6</v>
      </c>
      <c r="N8" s="39"/>
      <c r="O8" s="43" t="s">
        <v>7</v>
      </c>
      <c r="P8" s="43" t="s">
        <v>8</v>
      </c>
      <c r="Q8" s="44" t="s">
        <v>9</v>
      </c>
    </row>
    <row r="9" spans="1:17" ht="36" customHeight="1" x14ac:dyDescent="0.25">
      <c r="A9" s="37"/>
      <c r="B9" s="37"/>
      <c r="C9" s="50"/>
      <c r="D9" s="47"/>
      <c r="E9" s="37"/>
      <c r="F9" s="37"/>
      <c r="G9" s="13" t="s">
        <v>12</v>
      </c>
      <c r="H9" s="13" t="s">
        <v>13</v>
      </c>
      <c r="I9" s="13" t="s">
        <v>12</v>
      </c>
      <c r="J9" s="13" t="s">
        <v>13</v>
      </c>
      <c r="K9" s="13" t="s">
        <v>12</v>
      </c>
      <c r="L9" s="13" t="s">
        <v>13</v>
      </c>
      <c r="M9" s="13" t="s">
        <v>12</v>
      </c>
      <c r="N9" s="13" t="s">
        <v>13</v>
      </c>
      <c r="O9" s="43"/>
      <c r="P9" s="43"/>
      <c r="Q9" s="44"/>
    </row>
    <row r="10" spans="1:17" ht="90" customHeight="1" x14ac:dyDescent="0.25">
      <c r="A10" s="13">
        <v>1</v>
      </c>
      <c r="B10" s="13"/>
      <c r="C10" s="30" t="s">
        <v>27</v>
      </c>
      <c r="D10" s="28" t="s">
        <v>19</v>
      </c>
      <c r="E10" s="27" t="s">
        <v>14</v>
      </c>
      <c r="F10" s="13">
        <v>1</v>
      </c>
      <c r="G10" s="26">
        <v>30478.43</v>
      </c>
      <c r="H10" s="14">
        <f t="shared" ref="H10:H13" si="0">G10*F10</f>
        <v>30478.43</v>
      </c>
      <c r="I10" s="14">
        <v>31529.94</v>
      </c>
      <c r="J10" s="14">
        <f t="shared" ref="J10:J12" si="1">I10*F10</f>
        <v>31529.94</v>
      </c>
      <c r="K10" s="14">
        <v>31862.15</v>
      </c>
      <c r="L10" s="14">
        <f t="shared" ref="L10:L13" si="2">K10*F10</f>
        <v>31862.15</v>
      </c>
      <c r="M10" s="14">
        <f t="shared" ref="M10:M14" si="3">ROUND(((G10+I10+K10)/3),2)</f>
        <v>31290.17</v>
      </c>
      <c r="N10" s="14">
        <f t="shared" ref="N10:N14" si="4">M10*F10</f>
        <v>31290.17</v>
      </c>
      <c r="O10" s="15">
        <f t="shared" ref="O10:O12" si="5">SQRT(VAR(G10,I10,K10))</f>
        <v>722.34776972960447</v>
      </c>
      <c r="P10" s="16">
        <f t="shared" ref="P10:P13" si="6">O10/M10</f>
        <v>2.3085453665787195E-2</v>
      </c>
      <c r="Q10" s="17" t="str">
        <f t="shared" ref="Q10:Q13" si="7">IF(P10&lt;33%,"однороден",IF(P10&gt;33%,"неоднороден"))</f>
        <v>однороден</v>
      </c>
    </row>
    <row r="11" spans="1:17" ht="45" customHeight="1" x14ac:dyDescent="0.25">
      <c r="A11" s="13">
        <v>2</v>
      </c>
      <c r="B11" s="13"/>
      <c r="C11" s="13" t="s">
        <v>28</v>
      </c>
      <c r="D11" s="28" t="s">
        <v>20</v>
      </c>
      <c r="E11" s="27" t="s">
        <v>14</v>
      </c>
      <c r="F11" s="13">
        <v>1</v>
      </c>
      <c r="G11" s="26">
        <v>67140.05</v>
      </c>
      <c r="H11" s="14">
        <f t="shared" si="0"/>
        <v>67140.05</v>
      </c>
      <c r="I11" s="14">
        <v>69456.38</v>
      </c>
      <c r="J11" s="14">
        <f t="shared" si="1"/>
        <v>69456.38</v>
      </c>
      <c r="K11" s="14">
        <v>70188.210000000006</v>
      </c>
      <c r="L11" s="14">
        <f t="shared" si="2"/>
        <v>70188.210000000006</v>
      </c>
      <c r="M11" s="14">
        <f t="shared" si="3"/>
        <v>68928.210000000006</v>
      </c>
      <c r="N11" s="14">
        <f t="shared" si="4"/>
        <v>68928.210000000006</v>
      </c>
      <c r="O11" s="15">
        <f t="shared" si="5"/>
        <v>1591.2384696309157</v>
      </c>
      <c r="P11" s="16">
        <f t="shared" si="6"/>
        <v>2.3085445997087631E-2</v>
      </c>
      <c r="Q11" s="17" t="str">
        <f t="shared" si="7"/>
        <v>однороден</v>
      </c>
    </row>
    <row r="12" spans="1:17" ht="31.5" x14ac:dyDescent="0.25">
      <c r="A12" s="13">
        <v>3</v>
      </c>
      <c r="B12" s="13"/>
      <c r="C12" s="13" t="s">
        <v>28</v>
      </c>
      <c r="D12" s="28" t="s">
        <v>21</v>
      </c>
      <c r="E12" s="27" t="s">
        <v>14</v>
      </c>
      <c r="F12" s="13">
        <v>4</v>
      </c>
      <c r="G12" s="26">
        <v>26500</v>
      </c>
      <c r="H12" s="14">
        <f t="shared" si="0"/>
        <v>106000</v>
      </c>
      <c r="I12" s="14">
        <v>27414.25</v>
      </c>
      <c r="J12" s="14">
        <f t="shared" si="1"/>
        <v>109657</v>
      </c>
      <c r="K12" s="14">
        <v>27703.1</v>
      </c>
      <c r="L12" s="14">
        <f t="shared" si="2"/>
        <v>110812.4</v>
      </c>
      <c r="M12" s="14">
        <f t="shared" si="3"/>
        <v>27205.78</v>
      </c>
      <c r="N12" s="14">
        <f t="shared" si="4"/>
        <v>108823.12</v>
      </c>
      <c r="O12" s="15">
        <f t="shared" si="5"/>
        <v>628.05745424549548</v>
      </c>
      <c r="P12" s="16">
        <f t="shared" si="6"/>
        <v>2.3085441926145676E-2</v>
      </c>
      <c r="Q12" s="17" t="str">
        <f t="shared" si="7"/>
        <v>однороден</v>
      </c>
    </row>
    <row r="13" spans="1:17" ht="45.75" customHeight="1" x14ac:dyDescent="0.25">
      <c r="A13" s="13">
        <v>4</v>
      </c>
      <c r="B13" s="13"/>
      <c r="C13" s="13" t="s">
        <v>28</v>
      </c>
      <c r="D13" s="28" t="s">
        <v>22</v>
      </c>
      <c r="E13" s="27" t="s">
        <v>14</v>
      </c>
      <c r="F13" s="13">
        <v>3</v>
      </c>
      <c r="G13" s="26">
        <v>14561.52</v>
      </c>
      <c r="H13" s="14">
        <f t="shared" si="0"/>
        <v>43684.56</v>
      </c>
      <c r="I13" s="14">
        <v>15063.89</v>
      </c>
      <c r="J13" s="14">
        <f>I13*F13</f>
        <v>45191.67</v>
      </c>
      <c r="K13" s="14">
        <v>15222.61</v>
      </c>
      <c r="L13" s="14">
        <f t="shared" si="2"/>
        <v>45667.83</v>
      </c>
      <c r="M13" s="14">
        <f t="shared" si="3"/>
        <v>14949.34</v>
      </c>
      <c r="N13" s="14">
        <f t="shared" si="4"/>
        <v>44848.020000000004</v>
      </c>
      <c r="O13" s="15">
        <f>SQRT(VAR(G13,I13,K13))</f>
        <v>345.11052418029783</v>
      </c>
      <c r="P13" s="16">
        <f t="shared" si="6"/>
        <v>2.3085335150601821E-2</v>
      </c>
      <c r="Q13" s="17" t="str">
        <f t="shared" si="7"/>
        <v>однороден</v>
      </c>
    </row>
    <row r="14" spans="1:17" ht="78.75" customHeight="1" x14ac:dyDescent="0.25">
      <c r="A14" s="13">
        <v>5</v>
      </c>
      <c r="B14" s="13"/>
      <c r="C14" s="13" t="s">
        <v>28</v>
      </c>
      <c r="D14" s="28" t="s">
        <v>23</v>
      </c>
      <c r="E14" s="27" t="s">
        <v>14</v>
      </c>
      <c r="F14" s="13">
        <v>1</v>
      </c>
      <c r="G14" s="26">
        <v>129260</v>
      </c>
      <c r="H14" s="14">
        <f t="shared" ref="H14" si="8">G14*F14</f>
        <v>129260</v>
      </c>
      <c r="I14" s="14">
        <v>133719.47</v>
      </c>
      <c r="J14" s="14">
        <f>I14*F14</f>
        <v>133719.47</v>
      </c>
      <c r="K14" s="14">
        <v>135128.4</v>
      </c>
      <c r="L14" s="14">
        <f t="shared" ref="L14" si="9">K14*F14</f>
        <v>135128.4</v>
      </c>
      <c r="M14" s="14">
        <f t="shared" si="3"/>
        <v>132702.62</v>
      </c>
      <c r="N14" s="14">
        <f t="shared" si="4"/>
        <v>132702.62</v>
      </c>
      <c r="O14" s="15">
        <f>SQRT(VAR(G14,I14,K14))</f>
        <v>3063.496776174788</v>
      </c>
      <c r="P14" s="16">
        <f t="shared" ref="P14" si="10">O14/M14</f>
        <v>2.3085427975534981E-2</v>
      </c>
      <c r="Q14" s="17" t="str">
        <f t="shared" ref="Q14" si="11">IF(P14&lt;33%,"однороден",IF(P14&gt;33%,"неоднороден"))</f>
        <v>однороден</v>
      </c>
    </row>
    <row r="15" spans="1:17" ht="21" customHeight="1" x14ac:dyDescent="0.25">
      <c r="A15" s="20"/>
      <c r="B15" s="20" t="s">
        <v>10</v>
      </c>
      <c r="C15" s="20"/>
      <c r="D15" s="29"/>
      <c r="E15" s="20"/>
      <c r="F15" s="20"/>
      <c r="G15" s="18"/>
      <c r="H15" s="24"/>
      <c r="I15" s="25"/>
      <c r="J15" s="23"/>
      <c r="K15" s="22"/>
      <c r="L15" s="22"/>
      <c r="M15" s="19"/>
      <c r="N15" s="22">
        <f>SUM(N10:N14)</f>
        <v>386592.14</v>
      </c>
      <c r="O15" s="19"/>
      <c r="P15" s="19"/>
      <c r="Q15" s="19"/>
    </row>
    <row r="16" spans="1:17" ht="15.75" x14ac:dyDescent="0.25">
      <c r="A16" s="33"/>
      <c r="B16" s="33"/>
      <c r="C16" s="33"/>
      <c r="D16" s="33"/>
      <c r="E16" s="33"/>
      <c r="F16" s="33"/>
      <c r="G16" s="5"/>
      <c r="H16" s="6"/>
      <c r="I16" s="2"/>
      <c r="J16" s="1"/>
      <c r="K16" s="1"/>
      <c r="L16" s="1"/>
      <c r="M16" s="1"/>
      <c r="N16" s="1"/>
      <c r="O16" s="1"/>
      <c r="P16" s="1"/>
      <c r="Q16" s="1"/>
    </row>
    <row r="17" spans="1:17" ht="21.75" customHeight="1" x14ac:dyDescent="0.25">
      <c r="A17" s="34"/>
      <c r="B17" s="34"/>
      <c r="C17" s="34"/>
      <c r="D17" s="34"/>
      <c r="E17" s="34"/>
      <c r="F17" s="34"/>
      <c r="G17" s="34"/>
      <c r="H17" s="3"/>
      <c r="I17" s="3"/>
      <c r="J17" s="36"/>
      <c r="K17" s="36"/>
      <c r="L17" s="36"/>
      <c r="M17" s="36"/>
      <c r="N17" s="4"/>
      <c r="O17" s="4"/>
      <c r="P17" s="4"/>
      <c r="Q17" s="4"/>
    </row>
    <row r="18" spans="1:17" x14ac:dyDescent="0.25">
      <c r="C18" s="35" t="s">
        <v>30</v>
      </c>
      <c r="D18" s="40" t="s">
        <v>29</v>
      </c>
      <c r="E18" s="40"/>
      <c r="F18" s="40"/>
      <c r="G18" s="40"/>
      <c r="H18" s="40"/>
      <c r="I18" s="40"/>
      <c r="J18" s="40"/>
      <c r="K18" s="40"/>
    </row>
    <row r="19" spans="1:17" ht="69.75" customHeight="1" x14ac:dyDescent="0.25">
      <c r="C19" s="35"/>
      <c r="D19" s="41"/>
      <c r="E19" s="41"/>
      <c r="F19" s="41"/>
      <c r="G19" s="41"/>
      <c r="H19" s="41"/>
      <c r="I19" s="41"/>
      <c r="J19" s="41"/>
      <c r="K19" s="41"/>
    </row>
    <row r="20" spans="1:17" x14ac:dyDescent="0.25">
      <c r="A20" s="8"/>
      <c r="B20" s="8"/>
      <c r="C20" s="8"/>
      <c r="D20" s="42"/>
      <c r="E20" s="42"/>
      <c r="F20" s="42"/>
      <c r="G20" s="42"/>
      <c r="H20" s="42"/>
      <c r="I20" s="42"/>
      <c r="J20" s="42"/>
      <c r="K20" s="42"/>
    </row>
    <row r="21" spans="1:17" x14ac:dyDescent="0.25">
      <c r="D21" s="42"/>
      <c r="E21" s="42"/>
      <c r="F21" s="42"/>
      <c r="G21" s="42"/>
      <c r="H21" s="42"/>
      <c r="I21" s="42"/>
      <c r="J21" s="42"/>
      <c r="K21" s="42"/>
    </row>
    <row r="22" spans="1:17" ht="15.75" x14ac:dyDescent="0.25">
      <c r="A22" s="8"/>
      <c r="B22" s="8"/>
      <c r="C22" s="8"/>
      <c r="D22" s="31"/>
      <c r="E22" s="9"/>
      <c r="F22" s="9"/>
      <c r="G22" s="7"/>
      <c r="H22" s="8"/>
      <c r="I22" s="8"/>
    </row>
    <row r="23" spans="1:17" ht="37.5" customHeight="1" x14ac:dyDescent="0.25">
      <c r="A23" s="8"/>
      <c r="B23" s="8"/>
      <c r="C23" s="8"/>
      <c r="D23" s="31"/>
      <c r="E23" s="32"/>
      <c r="F23" s="32"/>
      <c r="G23" s="10" t="s">
        <v>17</v>
      </c>
      <c r="H23" s="8"/>
      <c r="I23" s="8"/>
    </row>
  </sheetData>
  <mergeCells count="24">
    <mergeCell ref="O8:O9"/>
    <mergeCell ref="P8:P9"/>
    <mergeCell ref="Q8:Q9"/>
    <mergeCell ref="A2:Q5"/>
    <mergeCell ref="E6:Q6"/>
    <mergeCell ref="A7:A9"/>
    <mergeCell ref="D7:D9"/>
    <mergeCell ref="E7:E9"/>
    <mergeCell ref="F7:F9"/>
    <mergeCell ref="M7:Q7"/>
    <mergeCell ref="G8:H8"/>
    <mergeCell ref="B7:B9"/>
    <mergeCell ref="G7:L7"/>
    <mergeCell ref="C7:C9"/>
    <mergeCell ref="J17:M17"/>
    <mergeCell ref="I8:J8"/>
    <mergeCell ref="K8:L8"/>
    <mergeCell ref="M8:N8"/>
    <mergeCell ref="D18:K21"/>
    <mergeCell ref="D22:D23"/>
    <mergeCell ref="E23:F23"/>
    <mergeCell ref="A16:F16"/>
    <mergeCell ref="A17:G17"/>
    <mergeCell ref="C18:C19"/>
  </mergeCells>
  <phoneticPr fontId="14" type="noConversion"/>
  <pageMargins left="0.70866141732283472" right="0.51181102362204722" top="0.74803149606299213" bottom="0.74803149606299213" header="0.31496062992125984" footer="0.31496062992125984"/>
  <pageSetup paperSize="9" scale="62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Svobodina SU</dc:creator>
  <cp:lastModifiedBy>Екатерина</cp:lastModifiedBy>
  <cp:lastPrinted>2025-11-07T10:24:43Z</cp:lastPrinted>
  <dcterms:created xsi:type="dcterms:W3CDTF">2024-09-11T19:24:16Z</dcterms:created>
  <dcterms:modified xsi:type="dcterms:W3CDTF">2026-07-16T09:19:19Z</dcterms:modified>
</cp:coreProperties>
</file>