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 defaultThemeVersion="124226"/>
  <bookViews>
    <workbookView xWindow="-105" yWindow="-105" windowWidth="23250" windowHeight="12450"/>
  </bookViews>
  <sheets>
    <sheet name="ОБОСНОВАНИЕ" sheetId="3" r:id="rId1"/>
    <sheet name="Лист2" sheetId="10" r:id="rId2"/>
    <sheet name="Лист1" sheetId="9" r:id="rId3"/>
  </sheets>
  <definedNames>
    <definedName name="_xlnm._FilterDatabase" localSheetId="0" hidden="1">ОБОСНОВАНИЕ!$A$6:$T$6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3"/>
  <c r="L8"/>
  <c r="P7"/>
  <c r="P8"/>
  <c r="P9"/>
  <c r="P10"/>
  <c r="P11"/>
  <c r="P12"/>
  <c r="L7" l="1"/>
  <c r="L9"/>
  <c r="L10"/>
  <c r="L11"/>
  <c r="L12"/>
  <c r="K7"/>
  <c r="N7" s="1"/>
  <c r="K8"/>
  <c r="N8" s="1"/>
  <c r="K9"/>
  <c r="N9" s="1"/>
  <c r="K10"/>
  <c r="N10" s="1"/>
  <c r="K11"/>
  <c r="N11" s="1"/>
  <c r="K12"/>
  <c r="N12" s="1"/>
  <c r="J7"/>
  <c r="J8"/>
  <c r="J9"/>
  <c r="J10"/>
  <c r="J11"/>
  <c r="J12"/>
</calcChain>
</file>

<file path=xl/sharedStrings.xml><?xml version="1.0" encoding="utf-8"?>
<sst xmlns="http://schemas.openxmlformats.org/spreadsheetml/2006/main" count="44" uniqueCount="34">
  <si>
    <t>Средняя арифметическая цена за единицу товара, руб.  &lt;ц&gt;</t>
  </si>
  <si>
    <t>Расчет НМЦД по формуле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</si>
  <si>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Коэффициент вариации цен V (%) </t>
  </si>
  <si>
    <t>Однородность совокупности значений цен, используемых в расчете НМЦД</t>
  </si>
  <si>
    <t>Итого (руб.)</t>
  </si>
  <si>
    <t>ИТОГО</t>
  </si>
  <si>
    <t>№ п/п</t>
  </si>
  <si>
    <t>Кол-во</t>
  </si>
  <si>
    <t>НМЦД, определяемая  методом сопоставимых рыночных цен (анализ рынка)</t>
  </si>
  <si>
    <t xml:space="preserve">Минимальная цена за ед.изм.  (руб.)*  </t>
  </si>
  <si>
    <t>ОКПД2</t>
  </si>
  <si>
    <t>Ед. измер.</t>
  </si>
  <si>
    <t>Предмет договора: Поставка электроматериалов</t>
  </si>
  <si>
    <t>Наименование товара</t>
  </si>
  <si>
    <t>27.32.11.000</t>
  </si>
  <si>
    <t>27.40.15.114</t>
  </si>
  <si>
    <t>Цены поставщиков (исполнителей, подрядчиков) за единицу товара (работы, услуги), рублей</t>
  </si>
  <si>
    <t xml:space="preserve">Обоснование начальной (максимальной) цены договора </t>
  </si>
  <si>
    <t>Прожектор светодиодный 613120300 Gauss</t>
  </si>
  <si>
    <t>Кабель силовой ВВГ-Пнг(А)-LS 3х1,5ок(N,PE)-0,66</t>
  </si>
  <si>
    <t xml:space="preserve">Блок аварийного питания IEK БАП40-1,0  LLVPOD-EPK-40-1H </t>
  </si>
  <si>
    <t>Лампа люминесцентная линейная
Osram</t>
  </si>
  <si>
    <t xml:space="preserve">Держатель двухкомпонентный для труб д.20 51120 DKC </t>
  </si>
  <si>
    <t xml:space="preserve">Муфта гибкая труба-труба  50320 DKC </t>
  </si>
  <si>
    <t>штука</t>
  </si>
  <si>
    <t>метр</t>
  </si>
  <si>
    <t>Источник информации 1  № вх. 08-07-15/153</t>
  </si>
  <si>
    <t>Источник информации 2  №вх 08-07-15/154</t>
  </si>
  <si>
    <t>Источник информации 2  №вх 08-07-15/155</t>
  </si>
  <si>
    <t>27.40.25.123</t>
  </si>
  <si>
    <t>ограничения</t>
  </si>
  <si>
    <t>27.40.42.112</t>
  </si>
  <si>
    <t>22.21.29.130</t>
  </si>
  <si>
    <t>Нац. Режим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</si>
</sst>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0"/>
  </numFmts>
  <fonts count="39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color theme="1"/>
      <name val="Times New Roman"/>
      <family val="2"/>
      <charset val="204"/>
    </font>
    <font>
      <sz val="10"/>
      <name val="Liberation Serif"/>
      <family val="1"/>
      <charset val="204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  <font>
      <sz val="10"/>
      <color indexed="8"/>
      <name val="Liberation Serif"/>
      <family val="1"/>
      <charset val="204"/>
    </font>
    <font>
      <sz val="8"/>
      <color indexed="8"/>
      <name val="Liberation Serif"/>
      <family val="1"/>
      <charset val="204"/>
    </font>
    <font>
      <sz val="8"/>
      <color theme="1"/>
      <name val="Liberation Serif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2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4"/>
      <name val="Liberation Serif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164" fontId="5" fillId="0" borderId="0" applyFont="0" applyFill="0" applyBorder="0" applyAlignment="0" applyProtection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</cellStyleXfs>
  <cellXfs count="95">
    <xf numFmtId="0" fontId="0" fillId="0" borderId="0" xfId="0"/>
    <xf numFmtId="0" fontId="7" fillId="0" borderId="0" xfId="0" applyFont="1"/>
    <xf numFmtId="0" fontId="7" fillId="0" borderId="0" xfId="0" applyFont="1" applyAlignment="1">
      <alignment vertical="top"/>
    </xf>
    <xf numFmtId="0" fontId="13" fillId="0" borderId="0" xfId="0" applyFont="1"/>
    <xf numFmtId="0" fontId="7" fillId="2" borderId="2" xfId="0" applyFont="1" applyFill="1" applyBorder="1" applyAlignment="1">
      <alignment vertical="top"/>
    </xf>
    <xf numFmtId="0" fontId="7" fillId="2" borderId="3" xfId="0" applyFont="1" applyFill="1" applyBorder="1" applyAlignment="1">
      <alignment vertical="top"/>
    </xf>
    <xf numFmtId="4" fontId="7" fillId="0" borderId="0" xfId="0" applyNumberFormat="1" applyFont="1"/>
    <xf numFmtId="43" fontId="7" fillId="0" borderId="0" xfId="0" applyNumberFormat="1" applyFont="1"/>
    <xf numFmtId="4" fontId="13" fillId="2" borderId="1" xfId="0" applyNumberFormat="1" applyFont="1" applyFill="1" applyBorder="1" applyAlignment="1">
      <alignment horizontal="center" vertical="center" wrapText="1"/>
    </xf>
    <xf numFmtId="10" fontId="13" fillId="2" borderId="1" xfId="0" applyNumberFormat="1" applyFont="1" applyFill="1" applyBorder="1" applyAlignment="1">
      <alignment horizontal="center" vertical="center" wrapText="1"/>
    </xf>
    <xf numFmtId="0" fontId="24" fillId="0" borderId="0" xfId="0" applyFont="1"/>
    <xf numFmtId="4" fontId="7" fillId="0" borderId="0" xfId="0" applyNumberFormat="1" applyFont="1" applyAlignment="1">
      <alignment vertical="top"/>
    </xf>
    <xf numFmtId="0" fontId="31" fillId="0" borderId="0" xfId="0" applyFont="1"/>
    <xf numFmtId="0" fontId="32" fillId="0" borderId="0" xfId="0" applyFont="1"/>
    <xf numFmtId="4" fontId="31" fillId="0" borderId="0" xfId="0" applyNumberFormat="1" applyFont="1"/>
    <xf numFmtId="4" fontId="33" fillId="0" borderId="0" xfId="0" applyNumberFormat="1" applyFont="1"/>
    <xf numFmtId="0" fontId="31" fillId="0" borderId="0" xfId="0" applyFont="1" applyAlignment="1">
      <alignment vertical="top"/>
    </xf>
    <xf numFmtId="0" fontId="32" fillId="0" borderId="0" xfId="9" applyFont="1"/>
    <xf numFmtId="0" fontId="34" fillId="0" borderId="0" xfId="9" applyFont="1" applyAlignment="1">
      <alignment horizontal="center" vertical="top"/>
    </xf>
    <xf numFmtId="4" fontId="13" fillId="2" borderId="7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21" fillId="2" borderId="0" xfId="0" applyFont="1" applyFill="1" applyAlignment="1">
      <alignment horizontal="left" wrapText="1"/>
    </xf>
    <xf numFmtId="0" fontId="26" fillId="2" borderId="0" xfId="0" applyFont="1" applyFill="1" applyAlignment="1">
      <alignment horizontal="left" wrapText="1"/>
    </xf>
    <xf numFmtId="0" fontId="22" fillId="2" borderId="0" xfId="0" applyFont="1" applyFill="1"/>
    <xf numFmtId="0" fontId="28" fillId="2" borderId="1" xfId="0" applyFont="1" applyFill="1" applyBorder="1" applyAlignment="1">
      <alignment horizontal="center" vertical="top" wrapText="1"/>
    </xf>
    <xf numFmtId="0" fontId="29" fillId="2" borderId="1" xfId="0" applyFont="1" applyFill="1" applyBorder="1" applyAlignment="1">
      <alignment horizontal="center" vertical="top" wrapText="1"/>
    </xf>
    <xf numFmtId="4" fontId="29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/>
    </xf>
    <xf numFmtId="0" fontId="25" fillId="2" borderId="7" xfId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2" fontId="24" fillId="2" borderId="1" xfId="0" applyNumberFormat="1" applyFont="1" applyFill="1" applyBorder="1" applyAlignment="1">
      <alignment horizontal="center" vertical="center"/>
    </xf>
    <xf numFmtId="164" fontId="13" fillId="2" borderId="1" xfId="2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center"/>
    </xf>
    <xf numFmtId="0" fontId="17" fillId="2" borderId="0" xfId="9" applyFont="1" applyFill="1" applyAlignment="1">
      <alignment horizontal="center" vertical="center" wrapText="1"/>
    </xf>
    <xf numFmtId="0" fontId="2" fillId="2" borderId="0" xfId="9" applyFill="1" applyAlignment="1">
      <alignment vertical="center" wrapText="1"/>
    </xf>
    <xf numFmtId="0" fontId="15" fillId="2" borderId="0" xfId="9" applyFont="1" applyFill="1" applyAlignment="1">
      <alignment horizontal="center" vertical="top" wrapText="1"/>
    </xf>
    <xf numFmtId="0" fontId="17" fillId="2" borderId="0" xfId="9" applyFont="1" applyFill="1"/>
    <xf numFmtId="0" fontId="17" fillId="2" borderId="0" xfId="9" applyFont="1" applyFill="1" applyAlignment="1">
      <alignment horizontal="left" vertical="top" wrapText="1"/>
    </xf>
    <xf numFmtId="14" fontId="17" fillId="2" borderId="0" xfId="9" applyNumberFormat="1" applyFont="1" applyFill="1"/>
    <xf numFmtId="4" fontId="17" fillId="2" borderId="0" xfId="9" applyNumberFormat="1" applyFont="1" applyFill="1"/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5" fillId="2" borderId="0" xfId="0" applyFont="1" applyFill="1" applyAlignment="1"/>
    <xf numFmtId="164" fontId="30" fillId="2" borderId="1" xfId="2" applyFont="1" applyFill="1" applyBorder="1"/>
    <xf numFmtId="165" fontId="24" fillId="0" borderId="0" xfId="0" applyNumberFormat="1" applyFont="1"/>
    <xf numFmtId="0" fontId="24" fillId="0" borderId="1" xfId="11" applyFont="1" applyBorder="1"/>
    <xf numFmtId="4" fontId="24" fillId="0" borderId="1" xfId="0" applyNumberFormat="1" applyFont="1" applyBorder="1"/>
    <xf numFmtId="165" fontId="24" fillId="0" borderId="1" xfId="0" applyNumberFormat="1" applyFont="1" applyBorder="1"/>
    <xf numFmtId="165" fontId="24" fillId="0" borderId="0" xfId="0" applyNumberFormat="1" applyFont="1" applyAlignment="1">
      <alignment vertical="top"/>
    </xf>
    <xf numFmtId="4" fontId="24" fillId="0" borderId="0" xfId="0" applyNumberFormat="1" applyFont="1" applyAlignment="1">
      <alignment vertical="top"/>
    </xf>
    <xf numFmtId="4" fontId="24" fillId="0" borderId="0" xfId="0" applyNumberFormat="1" applyFont="1"/>
    <xf numFmtId="0" fontId="37" fillId="0" borderId="1" xfId="0" applyFont="1" applyBorder="1"/>
    <xf numFmtId="165" fontId="25" fillId="0" borderId="1" xfId="0" applyNumberFormat="1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2" borderId="5" xfId="0" applyFont="1" applyFill="1" applyBorder="1" applyAlignment="1">
      <alignment vertical="center" wrapText="1"/>
    </xf>
    <xf numFmtId="0" fontId="24" fillId="2" borderId="6" xfId="0" applyFont="1" applyFill="1" applyBorder="1" applyAlignment="1">
      <alignment vertical="center" wrapText="1"/>
    </xf>
    <xf numFmtId="0" fontId="24" fillId="2" borderId="7" xfId="0" applyFont="1" applyFill="1" applyBorder="1" applyAlignment="1">
      <alignment vertical="center" wrapText="1"/>
    </xf>
    <xf numFmtId="4" fontId="10" fillId="2" borderId="0" xfId="0" applyNumberFormat="1" applyFont="1" applyFill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23" fillId="2" borderId="1" xfId="0" applyFont="1" applyFill="1" applyBorder="1" applyAlignment="1">
      <alignment horizontal="right"/>
    </xf>
    <xf numFmtId="0" fontId="23" fillId="2" borderId="9" xfId="0" applyFont="1" applyFill="1" applyBorder="1" applyAlignment="1">
      <alignment horizontal="right"/>
    </xf>
    <xf numFmtId="0" fontId="17" fillId="2" borderId="0" xfId="9" applyFont="1" applyFill="1" applyAlignment="1">
      <alignment horizontal="left" vertical="center" wrapText="1"/>
    </xf>
    <xf numFmtId="4" fontId="18" fillId="2" borderId="0" xfId="9" applyNumberFormat="1" applyFont="1" applyFill="1" applyAlignment="1">
      <alignment horizontal="center" vertical="center" wrapText="1"/>
    </xf>
    <xf numFmtId="0" fontId="20" fillId="2" borderId="0" xfId="1" applyFont="1" applyFill="1" applyAlignment="1">
      <alignment horizontal="left" vertical="center" wrapText="1"/>
    </xf>
    <xf numFmtId="0" fontId="16" fillId="2" borderId="0" xfId="9" applyFont="1" applyFill="1" applyAlignment="1">
      <alignment horizontal="left" vertical="center" wrapText="1"/>
    </xf>
    <xf numFmtId="0" fontId="17" fillId="2" borderId="0" xfId="9" applyFont="1" applyFill="1" applyAlignment="1">
      <alignment horizontal="left" vertical="top" wrapText="1"/>
    </xf>
    <xf numFmtId="0" fontId="17" fillId="2" borderId="0" xfId="9" applyFont="1" applyFill="1" applyAlignment="1">
      <alignment horizontal="left" wrapText="1"/>
    </xf>
    <xf numFmtId="0" fontId="26" fillId="2" borderId="1" xfId="0" applyFont="1" applyFill="1" applyBorder="1" applyAlignment="1">
      <alignment horizontal="center" vertical="center" wrapText="1"/>
    </xf>
    <xf numFmtId="14" fontId="17" fillId="2" borderId="0" xfId="9" applyNumberFormat="1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top" wrapText="1"/>
    </xf>
    <xf numFmtId="4" fontId="27" fillId="2" borderId="5" xfId="0" applyNumberFormat="1" applyFont="1" applyFill="1" applyBorder="1" applyAlignment="1">
      <alignment horizontal="center" vertical="center" wrapText="1"/>
    </xf>
    <xf numFmtId="4" fontId="27" fillId="2" borderId="6" xfId="0" applyNumberFormat="1" applyFont="1" applyFill="1" applyBorder="1" applyAlignment="1">
      <alignment horizontal="center" vertical="center" wrapText="1"/>
    </xf>
    <xf numFmtId="4" fontId="27" fillId="2" borderId="7" xfId="0" applyNumberFormat="1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horizontal="center" vertical="top"/>
    </xf>
    <xf numFmtId="0" fontId="26" fillId="2" borderId="9" xfId="0" applyFont="1" applyFill="1" applyBorder="1" applyAlignment="1">
      <alignment horizontal="center" vertical="top" wrapText="1"/>
    </xf>
    <xf numFmtId="0" fontId="26" fillId="0" borderId="0" xfId="0" applyFont="1" applyFill="1" applyAlignment="1">
      <alignment horizontal="left" wrapText="1"/>
    </xf>
    <xf numFmtId="0" fontId="22" fillId="0" borderId="0" xfId="0" applyFont="1" applyFill="1"/>
    <xf numFmtId="0" fontId="38" fillId="0" borderId="1" xfId="0" applyFont="1" applyFill="1" applyBorder="1" applyAlignment="1">
      <alignment horizontal="center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/>
    <xf numFmtId="0" fontId="1" fillId="0" borderId="0" xfId="9" applyFont="1" applyFill="1" applyAlignment="1">
      <alignment vertical="center" wrapText="1"/>
    </xf>
    <xf numFmtId="4" fontId="17" fillId="0" borderId="0" xfId="9" applyNumberFormat="1" applyFont="1" applyFill="1"/>
    <xf numFmtId="0" fontId="7" fillId="0" borderId="0" xfId="0" applyFont="1" applyFill="1"/>
  </cellXfs>
  <cellStyles count="12">
    <cellStyle name="Гиперссылка" xfId="11" builtinId="8"/>
    <cellStyle name="Гиперссылка 2" xfId="10"/>
    <cellStyle name="Обычный" xfId="0" builtinId="0"/>
    <cellStyle name="Обычный 2" xfId="1"/>
    <cellStyle name="Обычный 3" xfId="5"/>
    <cellStyle name="Обычный 3 2" xfId="6"/>
    <cellStyle name="Обычный 4" xfId="3"/>
    <cellStyle name="Обычный 5" xfId="4"/>
    <cellStyle name="Обычный 5 2" xfId="8"/>
    <cellStyle name="Обычный 6" xfId="7"/>
    <cellStyle name="Обычный 7" xfId="9"/>
    <cellStyle name="Финансовый" xfId="2" builtinId="3"/>
  </cellStyles>
  <dxfs count="2"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5</xdr:row>
      <xdr:rowOff>771525</xdr:rowOff>
    </xdr:from>
    <xdr:to>
      <xdr:col>10</xdr:col>
      <xdr:colOff>0</xdr:colOff>
      <xdr:row>5</xdr:row>
      <xdr:rowOff>1095375</xdr:rowOff>
    </xdr:to>
    <xdr:pic>
      <xdr:nvPicPr>
        <xdr:cNvPr id="1378" name="Picture 1">
          <a:extLst>
            <a:ext uri="{FF2B5EF4-FFF2-40B4-BE49-F238E27FC236}">
              <a16:creationId xmlns:a16="http://schemas.microsoft.com/office/drawing/2014/main" xmlns="" id="{00000000-0008-0000-00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89233" y="1935692"/>
          <a:ext cx="7048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247650</xdr:colOff>
      <xdr:row>4</xdr:row>
      <xdr:rowOff>495300</xdr:rowOff>
    </xdr:from>
    <xdr:to>
      <xdr:col>12</xdr:col>
      <xdr:colOff>0</xdr:colOff>
      <xdr:row>4</xdr:row>
      <xdr:rowOff>495300</xdr:rowOff>
    </xdr:to>
    <xdr:pic>
      <xdr:nvPicPr>
        <xdr:cNvPr id="1380" name="Picture 5">
          <a:extLst>
            <a:ext uri="{FF2B5EF4-FFF2-40B4-BE49-F238E27FC236}">
              <a16:creationId xmlns:a16="http://schemas.microsoft.com/office/drawing/2014/main" xmlns="" id="{00000000-0008-0000-00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14317" y="1162050"/>
          <a:ext cx="54821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438150</xdr:colOff>
      <xdr:row>4</xdr:row>
      <xdr:rowOff>495300</xdr:rowOff>
    </xdr:from>
    <xdr:to>
      <xdr:col>11</xdr:col>
      <xdr:colOff>590550</xdr:colOff>
      <xdr:row>4</xdr:row>
      <xdr:rowOff>495300</xdr:rowOff>
    </xdr:to>
    <xdr:pic>
      <xdr:nvPicPr>
        <xdr:cNvPr id="1381" name="Picture 6">
          <a:extLst>
            <a:ext uri="{FF2B5EF4-FFF2-40B4-BE49-F238E27FC236}">
              <a16:creationId xmlns:a16="http://schemas.microsoft.com/office/drawing/2014/main" xmlns="" id="{00000000-0008-0000-00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904817" y="11620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104775</xdr:colOff>
      <xdr:row>5</xdr:row>
      <xdr:rowOff>1828800</xdr:rowOff>
    </xdr:from>
    <xdr:ext cx="1266825" cy="45720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8571442" y="2992967"/>
          <a:ext cx="1266825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/>
        </a:p>
      </xdr:txBody>
    </xdr:sp>
    <xdr:clientData/>
  </xdr:oneCellAnchor>
  <xdr:twoCellAnchor>
    <xdr:from>
      <xdr:col>11</xdr:col>
      <xdr:colOff>74084</xdr:colOff>
      <xdr:row>5</xdr:row>
      <xdr:rowOff>1882775</xdr:rowOff>
    </xdr:from>
    <xdr:to>
      <xdr:col>11</xdr:col>
      <xdr:colOff>1248833</xdr:colOff>
      <xdr:row>5</xdr:row>
      <xdr:rowOff>2168525</xdr:rowOff>
    </xdr:to>
    <xdr:pic>
      <xdr:nvPicPr>
        <xdr:cNvPr id="1383" name="Picture 5">
          <a:extLst>
            <a:ext uri="{FF2B5EF4-FFF2-40B4-BE49-F238E27FC236}">
              <a16:creationId xmlns:a16="http://schemas.microsoft.com/office/drawing/2014/main" xmlns="" id="{00000000-0008-0000-00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85917" y="3046942"/>
          <a:ext cx="1174749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247650</xdr:colOff>
      <xdr:row>5</xdr:row>
      <xdr:rowOff>2009775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8714317" y="31739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>
    <xdr:from>
      <xdr:col>11</xdr:col>
      <xdr:colOff>152400</xdr:colOff>
      <xdr:row>5</xdr:row>
      <xdr:rowOff>1719791</xdr:rowOff>
    </xdr:from>
    <xdr:to>
      <xdr:col>11</xdr:col>
      <xdr:colOff>304800</xdr:colOff>
      <xdr:row>5</xdr:row>
      <xdr:rowOff>1957916</xdr:rowOff>
    </xdr:to>
    <xdr:pic>
      <xdr:nvPicPr>
        <xdr:cNvPr id="1385" name="Picture 6">
          <a:extLst>
            <a:ext uri="{FF2B5EF4-FFF2-40B4-BE49-F238E27FC236}">
              <a16:creationId xmlns:a16="http://schemas.microsoft.com/office/drawing/2014/main" xmlns="" id="{00000000-0008-0000-00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19067" y="2883958"/>
          <a:ext cx="1524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247650</xdr:colOff>
      <xdr:row>6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6</xdr:row>
      <xdr:rowOff>2009775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7</xdr:row>
      <xdr:rowOff>2009775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7</xdr:row>
      <xdr:rowOff>2009775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8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8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8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8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8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8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8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8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8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8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8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8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8</xdr:row>
      <xdr:rowOff>2009775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8</xdr:row>
      <xdr:rowOff>2009775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9</xdr:row>
      <xdr:rowOff>2009775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9</xdr:row>
      <xdr:rowOff>2009775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2009775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10</xdr:row>
      <xdr:rowOff>2009775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11</xdr:row>
      <xdr:rowOff>2009775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11</xdr:row>
      <xdr:rowOff>2009775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461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857317" y="511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BF7FC1C5-EFA5-4192-BAA8-6386A06C9F6D}"/>
            </a:ext>
          </a:extLst>
        </xdr:cNvPr>
        <xdr:cNvSpPr txBox="1"/>
      </xdr:nvSpPr>
      <xdr:spPr>
        <a:xfrm>
          <a:off x="10119783" y="1638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E9931737-0178-431F-B519-DA5574192648}"/>
            </a:ext>
          </a:extLst>
        </xdr:cNvPr>
        <xdr:cNvSpPr txBox="1"/>
      </xdr:nvSpPr>
      <xdr:spPr>
        <a:xfrm>
          <a:off x="10119783" y="1638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564139C6-C041-4C69-8DDD-7E31541B2E31}"/>
            </a:ext>
          </a:extLst>
        </xdr:cNvPr>
        <xdr:cNvSpPr txBox="1"/>
      </xdr:nvSpPr>
      <xdr:spPr>
        <a:xfrm>
          <a:off x="10119783" y="167019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AA11061B-802B-492F-8D43-06B8559AF558}"/>
            </a:ext>
          </a:extLst>
        </xdr:cNvPr>
        <xdr:cNvSpPr txBox="1"/>
      </xdr:nvSpPr>
      <xdr:spPr>
        <a:xfrm>
          <a:off x="10119783" y="167019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272151F3-CFF9-4931-A147-98052D0CF5E4}"/>
            </a:ext>
          </a:extLst>
        </xdr:cNvPr>
        <xdr:cNvSpPr txBox="1"/>
      </xdr:nvSpPr>
      <xdr:spPr>
        <a:xfrm>
          <a:off x="10119783" y="1638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877EE06D-3C8F-4F95-84FB-BFA792BDFE0C}"/>
            </a:ext>
          </a:extLst>
        </xdr:cNvPr>
        <xdr:cNvSpPr txBox="1"/>
      </xdr:nvSpPr>
      <xdr:spPr>
        <a:xfrm>
          <a:off x="10119783" y="1638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xmlns="" id="{A9FB324A-83C6-499E-8466-F419DC63BE1A}"/>
            </a:ext>
          </a:extLst>
        </xdr:cNvPr>
        <xdr:cNvSpPr txBox="1"/>
      </xdr:nvSpPr>
      <xdr:spPr>
        <a:xfrm>
          <a:off x="10119783" y="167019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xmlns="" id="{F68560EC-DDA6-4F16-AF8B-71C212219554}"/>
            </a:ext>
          </a:extLst>
        </xdr:cNvPr>
        <xdr:cNvSpPr txBox="1"/>
      </xdr:nvSpPr>
      <xdr:spPr>
        <a:xfrm>
          <a:off x="10119783" y="167019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xmlns="" id="{B125FB8A-4DA1-42F3-84E0-F319819D53BE}"/>
            </a:ext>
          </a:extLst>
        </xdr:cNvPr>
        <xdr:cNvSpPr txBox="1"/>
      </xdr:nvSpPr>
      <xdr:spPr>
        <a:xfrm>
          <a:off x="10119783" y="167019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xmlns="" id="{D7068A57-C10C-469B-A386-D9CA42057D71}"/>
            </a:ext>
          </a:extLst>
        </xdr:cNvPr>
        <xdr:cNvSpPr txBox="1"/>
      </xdr:nvSpPr>
      <xdr:spPr>
        <a:xfrm>
          <a:off x="10119783" y="167019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xmlns="" id="{8C1C897D-9633-4301-B71C-3489B11F8450}"/>
            </a:ext>
          </a:extLst>
        </xdr:cNvPr>
        <xdr:cNvSpPr txBox="1"/>
      </xdr:nvSpPr>
      <xdr:spPr>
        <a:xfrm>
          <a:off x="10119783" y="1638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xmlns="" id="{11F5E951-0495-4877-BDA3-C34B736D651C}"/>
            </a:ext>
          </a:extLst>
        </xdr:cNvPr>
        <xdr:cNvSpPr txBox="1"/>
      </xdr:nvSpPr>
      <xdr:spPr>
        <a:xfrm>
          <a:off x="10119783" y="1638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xmlns="" id="{78202D86-39BA-4F33-A993-AB31CAA063FE}"/>
            </a:ext>
          </a:extLst>
        </xdr:cNvPr>
        <xdr:cNvSpPr txBox="1"/>
      </xdr:nvSpPr>
      <xdr:spPr>
        <a:xfrm>
          <a:off x="10119783" y="167019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xmlns="" id="{B79B84AC-009A-4464-B815-3F89767ADA73}"/>
            </a:ext>
          </a:extLst>
        </xdr:cNvPr>
        <xdr:cNvSpPr txBox="1"/>
      </xdr:nvSpPr>
      <xdr:spPr>
        <a:xfrm>
          <a:off x="10119783" y="167019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xmlns="" id="{5FE7FE5C-8594-4776-A74D-968AD2D11EAB}"/>
            </a:ext>
          </a:extLst>
        </xdr:cNvPr>
        <xdr:cNvSpPr txBox="1"/>
      </xdr:nvSpPr>
      <xdr:spPr>
        <a:xfrm>
          <a:off x="10119783" y="167019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xmlns="" id="{419CFA70-B3B2-449A-8E1B-D7331F8A4998}"/>
            </a:ext>
          </a:extLst>
        </xdr:cNvPr>
        <xdr:cNvSpPr txBox="1"/>
      </xdr:nvSpPr>
      <xdr:spPr>
        <a:xfrm>
          <a:off x="10119783" y="167019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xmlns="" id="{5B86B102-F190-40AD-9932-03166972C61B}"/>
            </a:ext>
          </a:extLst>
        </xdr:cNvPr>
        <xdr:cNvSpPr txBox="1"/>
      </xdr:nvSpPr>
      <xdr:spPr>
        <a:xfrm>
          <a:off x="10119783" y="1638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xmlns="" id="{AE3535D2-0B7C-4177-89ED-3F9DDEF95EE1}"/>
            </a:ext>
          </a:extLst>
        </xdr:cNvPr>
        <xdr:cNvSpPr txBox="1"/>
      </xdr:nvSpPr>
      <xdr:spPr>
        <a:xfrm>
          <a:off x="10119783" y="1638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xmlns="" id="{894E316C-2346-4426-9EA2-0E2A5C7126B9}"/>
            </a:ext>
          </a:extLst>
        </xdr:cNvPr>
        <xdr:cNvSpPr txBox="1"/>
      </xdr:nvSpPr>
      <xdr:spPr>
        <a:xfrm>
          <a:off x="10119783" y="167019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xmlns="" id="{1526EC74-7CA0-40DF-9E7E-6D85817473D4}"/>
            </a:ext>
          </a:extLst>
        </xdr:cNvPr>
        <xdr:cNvSpPr txBox="1"/>
      </xdr:nvSpPr>
      <xdr:spPr>
        <a:xfrm>
          <a:off x="10119783" y="167019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xmlns="" id="{4F4130AF-0AEB-4828-A609-61C74E0D4F98}"/>
            </a:ext>
          </a:extLst>
        </xdr:cNvPr>
        <xdr:cNvSpPr txBox="1"/>
      </xdr:nvSpPr>
      <xdr:spPr>
        <a:xfrm>
          <a:off x="10119783" y="167019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xmlns="" id="{94076368-E1A3-4339-848C-8B42253A434B}"/>
            </a:ext>
          </a:extLst>
        </xdr:cNvPr>
        <xdr:cNvSpPr txBox="1"/>
      </xdr:nvSpPr>
      <xdr:spPr>
        <a:xfrm>
          <a:off x="10119783" y="167019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xmlns="" id="{242255D3-1559-4800-91EF-8F010E410E57}"/>
            </a:ext>
          </a:extLst>
        </xdr:cNvPr>
        <xdr:cNvSpPr txBox="1"/>
      </xdr:nvSpPr>
      <xdr:spPr>
        <a:xfrm>
          <a:off x="10119783" y="1638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xmlns="" id="{9D6871B5-E8F1-40F8-A127-269E4C5B2C44}"/>
            </a:ext>
          </a:extLst>
        </xdr:cNvPr>
        <xdr:cNvSpPr txBox="1"/>
      </xdr:nvSpPr>
      <xdr:spPr>
        <a:xfrm>
          <a:off x="10119783" y="1638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xmlns="" id="{67D34BBF-8AD2-473E-BC2B-18FE2FDCB09C}"/>
            </a:ext>
          </a:extLst>
        </xdr:cNvPr>
        <xdr:cNvSpPr txBox="1"/>
      </xdr:nvSpPr>
      <xdr:spPr>
        <a:xfrm>
          <a:off x="10119783" y="167019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xmlns="" id="{33700E48-D81C-42D7-BC0F-31B841F77C66}"/>
            </a:ext>
          </a:extLst>
        </xdr:cNvPr>
        <xdr:cNvSpPr txBox="1"/>
      </xdr:nvSpPr>
      <xdr:spPr>
        <a:xfrm>
          <a:off x="10119783" y="167019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xmlns="" id="{F7E3BD79-9939-4E58-9907-0B0594A3776E}"/>
            </a:ext>
          </a:extLst>
        </xdr:cNvPr>
        <xdr:cNvSpPr txBox="1"/>
      </xdr:nvSpPr>
      <xdr:spPr>
        <a:xfrm>
          <a:off x="10119783" y="167019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xmlns="" id="{DDBD2AC2-51F8-49FF-B386-220C97D21898}"/>
            </a:ext>
          </a:extLst>
        </xdr:cNvPr>
        <xdr:cNvSpPr txBox="1"/>
      </xdr:nvSpPr>
      <xdr:spPr>
        <a:xfrm>
          <a:off x="10119783" y="167019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xmlns="" id="{F20C4326-AED1-4B77-BC12-3B0745B005CB}"/>
            </a:ext>
          </a:extLst>
        </xdr:cNvPr>
        <xdr:cNvSpPr txBox="1"/>
      </xdr:nvSpPr>
      <xdr:spPr>
        <a:xfrm>
          <a:off x="10119783" y="1638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xmlns="" id="{76BB9CD6-72E9-4D1B-9102-BF6936AC8B84}"/>
            </a:ext>
          </a:extLst>
        </xdr:cNvPr>
        <xdr:cNvSpPr txBox="1"/>
      </xdr:nvSpPr>
      <xdr:spPr>
        <a:xfrm>
          <a:off x="10119783" y="1638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xmlns="" id="{AA54E9EB-0B0F-498E-8F8E-CA66CBC416CA}"/>
            </a:ext>
          </a:extLst>
        </xdr:cNvPr>
        <xdr:cNvSpPr txBox="1"/>
      </xdr:nvSpPr>
      <xdr:spPr>
        <a:xfrm>
          <a:off x="10119783" y="167019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xmlns="" id="{3D616445-F0A3-42B5-87D9-2D83C25DF45C}"/>
            </a:ext>
          </a:extLst>
        </xdr:cNvPr>
        <xdr:cNvSpPr txBox="1"/>
      </xdr:nvSpPr>
      <xdr:spPr>
        <a:xfrm>
          <a:off x="10119783" y="167019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xmlns="" id="{DF004F5B-C702-4A29-B92F-4E7CDE75009B}"/>
            </a:ext>
          </a:extLst>
        </xdr:cNvPr>
        <xdr:cNvSpPr txBox="1"/>
      </xdr:nvSpPr>
      <xdr:spPr>
        <a:xfrm>
          <a:off x="10119783" y="167019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247650</xdr:colOff>
      <xdr:row>12</xdr:row>
      <xdr:rowOff>0</xdr:rowOff>
    </xdr:from>
    <xdr:ext cx="184731" cy="264560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xmlns="" id="{6135D60E-0109-4D68-A65F-A2A849B40CB2}"/>
            </a:ext>
          </a:extLst>
        </xdr:cNvPr>
        <xdr:cNvSpPr txBox="1"/>
      </xdr:nvSpPr>
      <xdr:spPr>
        <a:xfrm>
          <a:off x="10119783" y="167019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akupki44fz.ru/app/okpd2/22.21.29.130" TargetMode="External"/><Relationship Id="rId1" Type="http://schemas.openxmlformats.org/officeDocument/2006/relationships/hyperlink" Target="https://zakupki44fz.ru/app/okpd2/27.40.25.123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3"/>
  <sheetViews>
    <sheetView tabSelected="1" zoomScaleNormal="100" workbookViewId="0">
      <selection activeCell="A15" sqref="A15:XFD15"/>
    </sheetView>
  </sheetViews>
  <sheetFormatPr defaultColWidth="9.140625" defaultRowHeight="12.75"/>
  <cols>
    <col min="1" max="1" width="5.42578125" style="33" customWidth="1"/>
    <col min="2" max="3" width="12.85546875" style="33" customWidth="1"/>
    <col min="4" max="4" width="11.42578125" style="33" customWidth="1"/>
    <col min="5" max="5" width="7.85546875" style="33" customWidth="1"/>
    <col min="6" max="6" width="8.5703125" style="33" customWidth="1"/>
    <col min="7" max="7" width="12.85546875" style="33" customWidth="1"/>
    <col min="8" max="9" width="12.5703125" style="33" customWidth="1"/>
    <col min="10" max="10" width="14.5703125" style="33" customWidth="1"/>
    <col min="11" max="11" width="14.7109375" style="33" customWidth="1"/>
    <col min="12" max="12" width="14.42578125" style="94" customWidth="1"/>
    <col min="13" max="13" width="14.42578125" style="33" hidden="1" customWidth="1"/>
    <col min="14" max="14" width="17.42578125" style="33" customWidth="1"/>
    <col min="15" max="15" width="13.85546875" style="12" hidden="1" customWidth="1"/>
    <col min="16" max="16" width="16.85546875" style="1" hidden="1" customWidth="1"/>
    <col min="17" max="17" width="12.28515625" style="49" customWidth="1"/>
    <col min="18" max="18" width="14" style="10" customWidth="1"/>
    <col min="19" max="19" width="15.42578125" style="1" customWidth="1"/>
    <col min="20" max="16384" width="9.140625" style="1"/>
  </cols>
  <sheetData>
    <row r="1" spans="1:19" ht="18" customHeight="1">
      <c r="A1" s="20"/>
      <c r="B1" s="20"/>
      <c r="C1" s="20"/>
      <c r="D1" s="79" t="s">
        <v>17</v>
      </c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9" ht="33" customHeight="1">
      <c r="A2" s="84" t="s">
        <v>12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9" ht="33" customHeight="1">
      <c r="A3" s="21"/>
      <c r="B3" s="21"/>
      <c r="C3" s="21"/>
      <c r="D3" s="21"/>
      <c r="E3" s="21"/>
      <c r="F3" s="21"/>
      <c r="G3" s="22"/>
      <c r="H3" s="21"/>
      <c r="I3" s="21"/>
      <c r="J3" s="21"/>
      <c r="K3" s="21"/>
      <c r="L3" s="87"/>
      <c r="M3" s="21"/>
      <c r="N3" s="21"/>
    </row>
    <row r="4" spans="1:19" ht="18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88"/>
      <c r="M4" s="23"/>
      <c r="N4" s="23"/>
    </row>
    <row r="5" spans="1:19" ht="101.25" customHeight="1">
      <c r="A5" s="85" t="s">
        <v>6</v>
      </c>
      <c r="B5" s="64" t="s">
        <v>13</v>
      </c>
      <c r="C5" s="64"/>
      <c r="D5" s="64"/>
      <c r="E5" s="80" t="s">
        <v>11</v>
      </c>
      <c r="F5" s="64" t="s">
        <v>7</v>
      </c>
      <c r="G5" s="75" t="s">
        <v>16</v>
      </c>
      <c r="H5" s="75"/>
      <c r="I5" s="75"/>
      <c r="J5" s="64" t="s">
        <v>3</v>
      </c>
      <c r="K5" s="64"/>
      <c r="L5" s="81" t="s">
        <v>8</v>
      </c>
      <c r="M5" s="82"/>
      <c r="N5" s="83"/>
      <c r="Q5" s="57" t="s">
        <v>10</v>
      </c>
      <c r="R5" s="58" t="s">
        <v>33</v>
      </c>
    </row>
    <row r="6" spans="1:19" s="3" customFormat="1" ht="173.25" customHeight="1">
      <c r="A6" s="85"/>
      <c r="B6" s="64"/>
      <c r="C6" s="64"/>
      <c r="D6" s="64"/>
      <c r="E6" s="86"/>
      <c r="F6" s="80"/>
      <c r="G6" s="24" t="s">
        <v>26</v>
      </c>
      <c r="H6" s="24" t="s">
        <v>27</v>
      </c>
      <c r="I6" s="24" t="s">
        <v>28</v>
      </c>
      <c r="J6" s="25" t="s">
        <v>2</v>
      </c>
      <c r="K6" s="25" t="s">
        <v>0</v>
      </c>
      <c r="L6" s="89" t="s">
        <v>1</v>
      </c>
      <c r="M6" s="26" t="s">
        <v>9</v>
      </c>
      <c r="N6" s="26" t="s">
        <v>4</v>
      </c>
      <c r="O6" s="13"/>
      <c r="Q6" s="57"/>
      <c r="R6" s="59"/>
    </row>
    <row r="7" spans="1:19" ht="24.95" customHeight="1">
      <c r="A7" s="27">
        <v>2</v>
      </c>
      <c r="B7" s="60" t="s">
        <v>18</v>
      </c>
      <c r="C7" s="61"/>
      <c r="D7" s="62"/>
      <c r="E7" s="28" t="s">
        <v>24</v>
      </c>
      <c r="F7" s="29">
        <v>2</v>
      </c>
      <c r="G7" s="19">
        <v>2274.6168000000002</v>
      </c>
      <c r="H7" s="30">
        <v>2151</v>
      </c>
      <c r="I7" s="30">
        <v>2312.88</v>
      </c>
      <c r="J7" s="9">
        <f t="shared" ref="J7:J12" si="0">STDEVA(G7:I7)/(SUM(G7:I7)/COUNTIF(G7:I7,"&gt;0"))</f>
        <v>3.766741401752275E-2</v>
      </c>
      <c r="K7" s="8">
        <f t="shared" ref="K7:K12" si="1">ROUND(AVERAGE(G7:I7),2)</f>
        <v>2246.17</v>
      </c>
      <c r="L7" s="90">
        <f t="shared" ref="L7:L12" si="2">(G7+H7+I7)/3</f>
        <v>2246.1655999999998</v>
      </c>
      <c r="M7" s="8"/>
      <c r="N7" s="31">
        <f t="shared" ref="N7:N12" si="3">K7*F7</f>
        <v>4492.34</v>
      </c>
      <c r="O7" s="14">
        <v>1864.44</v>
      </c>
      <c r="P7" s="6">
        <f t="shared" ref="P7:P12" si="4">O7*1.22</f>
        <v>2274.6168000000002</v>
      </c>
      <c r="Q7" s="50" t="s">
        <v>29</v>
      </c>
      <c r="R7" s="51" t="s">
        <v>30</v>
      </c>
      <c r="S7" s="6"/>
    </row>
    <row r="8" spans="1:19" ht="24.95" customHeight="1">
      <c r="A8" s="27">
        <v>3</v>
      </c>
      <c r="B8" s="60" t="s">
        <v>20</v>
      </c>
      <c r="C8" s="61"/>
      <c r="D8" s="62"/>
      <c r="E8" s="28" t="s">
        <v>24</v>
      </c>
      <c r="F8" s="29">
        <v>3</v>
      </c>
      <c r="G8" s="19">
        <v>4265.7177999999994</v>
      </c>
      <c r="H8" s="30">
        <v>5515</v>
      </c>
      <c r="I8" s="30">
        <v>4265.7299999999996</v>
      </c>
      <c r="J8" s="9">
        <f t="shared" si="0"/>
        <v>0.15404675322673994</v>
      </c>
      <c r="K8" s="8">
        <f t="shared" si="1"/>
        <v>4682.1499999999996</v>
      </c>
      <c r="L8" s="90">
        <f>(G8+H8+I8)/3</f>
        <v>4682.1492666666663</v>
      </c>
      <c r="M8" s="8"/>
      <c r="N8" s="31">
        <f t="shared" si="3"/>
        <v>14046.449999999999</v>
      </c>
      <c r="O8" s="14">
        <v>3496.49</v>
      </c>
      <c r="P8" s="6">
        <f t="shared" si="4"/>
        <v>4265.7177999999994</v>
      </c>
      <c r="Q8" s="52" t="s">
        <v>31</v>
      </c>
      <c r="R8" s="51" t="s">
        <v>30</v>
      </c>
      <c r="S8" s="6"/>
    </row>
    <row r="9" spans="1:19" ht="24.95" customHeight="1">
      <c r="A9" s="27">
        <v>10</v>
      </c>
      <c r="B9" s="60" t="s">
        <v>19</v>
      </c>
      <c r="C9" s="61"/>
      <c r="D9" s="62"/>
      <c r="E9" s="28" t="s">
        <v>25</v>
      </c>
      <c r="F9" s="29">
        <v>600</v>
      </c>
      <c r="G9" s="19">
        <v>69.637599999999992</v>
      </c>
      <c r="H9" s="30">
        <v>80.88</v>
      </c>
      <c r="I9" s="30">
        <v>66.599999999999994</v>
      </c>
      <c r="J9" s="9">
        <f t="shared" si="0"/>
        <v>0.10394273383633468</v>
      </c>
      <c r="K9" s="8">
        <f t="shared" si="1"/>
        <v>72.37</v>
      </c>
      <c r="L9" s="90">
        <f t="shared" si="2"/>
        <v>72.372533333333323</v>
      </c>
      <c r="M9" s="8"/>
      <c r="N9" s="31">
        <f t="shared" si="3"/>
        <v>43422</v>
      </c>
      <c r="O9" s="14">
        <v>57.08</v>
      </c>
      <c r="P9" s="6">
        <f t="shared" si="4"/>
        <v>69.637599999999992</v>
      </c>
      <c r="Q9" s="56" t="s">
        <v>14</v>
      </c>
      <c r="R9" s="51" t="s">
        <v>30</v>
      </c>
      <c r="S9" s="6"/>
    </row>
    <row r="10" spans="1:19" ht="24.95" customHeight="1">
      <c r="A10" s="27">
        <v>18</v>
      </c>
      <c r="B10" s="60" t="s">
        <v>21</v>
      </c>
      <c r="C10" s="61"/>
      <c r="D10" s="62"/>
      <c r="E10" s="28" t="s">
        <v>24</v>
      </c>
      <c r="F10" s="29">
        <v>100</v>
      </c>
      <c r="G10" s="19">
        <v>113.92359999999999</v>
      </c>
      <c r="H10" s="30">
        <v>111</v>
      </c>
      <c r="I10" s="30">
        <v>84.4</v>
      </c>
      <c r="J10" s="9">
        <f t="shared" si="0"/>
        <v>0.15776973211502465</v>
      </c>
      <c r="K10" s="8">
        <f t="shared" si="1"/>
        <v>103.11</v>
      </c>
      <c r="L10" s="90">
        <f t="shared" si="2"/>
        <v>103.10786666666667</v>
      </c>
      <c r="M10" s="8"/>
      <c r="N10" s="31">
        <f t="shared" si="3"/>
        <v>10311</v>
      </c>
      <c r="O10" s="14">
        <v>93.38</v>
      </c>
      <c r="P10" s="6">
        <f t="shared" si="4"/>
        <v>113.92359999999999</v>
      </c>
      <c r="Q10" s="52" t="s">
        <v>15</v>
      </c>
      <c r="R10" s="51" t="s">
        <v>30</v>
      </c>
      <c r="S10" s="6"/>
    </row>
    <row r="11" spans="1:19" ht="24.95" customHeight="1">
      <c r="A11" s="27">
        <v>35</v>
      </c>
      <c r="B11" s="60" t="s">
        <v>22</v>
      </c>
      <c r="C11" s="61"/>
      <c r="D11" s="62"/>
      <c r="E11" s="28" t="s">
        <v>24</v>
      </c>
      <c r="F11" s="29">
        <v>200</v>
      </c>
      <c r="G11" s="19">
        <v>14.9084</v>
      </c>
      <c r="H11" s="30">
        <v>14.48</v>
      </c>
      <c r="I11" s="30">
        <v>15.13</v>
      </c>
      <c r="J11" s="9">
        <f t="shared" si="0"/>
        <v>2.2267469185744796E-2</v>
      </c>
      <c r="K11" s="8">
        <f t="shared" si="1"/>
        <v>14.84</v>
      </c>
      <c r="L11" s="90">
        <f t="shared" si="2"/>
        <v>14.839466666666667</v>
      </c>
      <c r="M11" s="8"/>
      <c r="N11" s="31">
        <f t="shared" si="3"/>
        <v>2968</v>
      </c>
      <c r="O11" s="14">
        <v>12.22</v>
      </c>
      <c r="P11" s="6">
        <f t="shared" si="4"/>
        <v>14.9084</v>
      </c>
      <c r="Q11" s="52" t="s">
        <v>32</v>
      </c>
      <c r="R11" s="51" t="s">
        <v>30</v>
      </c>
      <c r="S11" s="6"/>
    </row>
    <row r="12" spans="1:19" ht="24.95" customHeight="1">
      <c r="A12" s="27">
        <v>36</v>
      </c>
      <c r="B12" s="60" t="s">
        <v>23</v>
      </c>
      <c r="C12" s="61"/>
      <c r="D12" s="62"/>
      <c r="E12" s="28" t="s">
        <v>24</v>
      </c>
      <c r="F12" s="32">
        <v>10</v>
      </c>
      <c r="G12" s="19">
        <v>297.63119999999998</v>
      </c>
      <c r="H12" s="30">
        <v>289</v>
      </c>
      <c r="I12" s="30">
        <v>303.41000000000003</v>
      </c>
      <c r="J12" s="9">
        <f t="shared" si="0"/>
        <v>2.4443472149556517E-2</v>
      </c>
      <c r="K12" s="8">
        <f t="shared" si="1"/>
        <v>296.68</v>
      </c>
      <c r="L12" s="90">
        <f t="shared" si="2"/>
        <v>296.68040000000002</v>
      </c>
      <c r="M12" s="8"/>
      <c r="N12" s="31">
        <f t="shared" si="3"/>
        <v>2966.8</v>
      </c>
      <c r="O12" s="14">
        <v>243.96</v>
      </c>
      <c r="P12" s="6">
        <f t="shared" si="4"/>
        <v>297.63119999999998</v>
      </c>
      <c r="Q12" s="50" t="s">
        <v>32</v>
      </c>
      <c r="R12" s="51" t="s">
        <v>30</v>
      </c>
      <c r="S12" s="6"/>
    </row>
    <row r="13" spans="1:19" ht="18.75">
      <c r="A13" s="67" t="s">
        <v>5</v>
      </c>
      <c r="B13" s="67"/>
      <c r="C13" s="67"/>
      <c r="D13" s="67"/>
      <c r="E13" s="67"/>
      <c r="F13" s="68"/>
      <c r="G13" s="67"/>
      <c r="H13" s="67"/>
      <c r="I13" s="67"/>
      <c r="J13" s="67"/>
      <c r="K13" s="67"/>
      <c r="L13" s="67"/>
      <c r="M13" s="67"/>
      <c r="N13" s="48">
        <f>SUM(N7:N12)</f>
        <v>78206.590000000011</v>
      </c>
      <c r="O13" s="15"/>
      <c r="P13" s="7"/>
      <c r="Q13" s="52"/>
      <c r="R13" s="51"/>
      <c r="S13" s="6"/>
    </row>
    <row r="14" spans="1:19" s="2" customFormat="1" ht="33.75" hidden="1" customHeight="1">
      <c r="A14" s="33"/>
      <c r="B14" s="5"/>
      <c r="C14" s="4"/>
      <c r="D14" s="65"/>
      <c r="E14" s="66"/>
      <c r="F14" s="66"/>
      <c r="G14" s="66"/>
      <c r="H14" s="66"/>
      <c r="I14" s="66"/>
      <c r="J14" s="66"/>
      <c r="K14" s="66"/>
      <c r="L14" s="66"/>
      <c r="M14" s="34"/>
      <c r="N14" s="34"/>
      <c r="O14" s="16"/>
      <c r="Q14" s="53"/>
      <c r="R14" s="54"/>
      <c r="S14" s="11"/>
    </row>
    <row r="15" spans="1:19" ht="14.25" customHeight="1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91"/>
      <c r="M15" s="47"/>
      <c r="N15" s="47"/>
      <c r="O15" s="47"/>
      <c r="P15" s="47"/>
      <c r="Q15" s="47"/>
      <c r="R15" s="55"/>
      <c r="S15" s="6"/>
    </row>
    <row r="16" spans="1:19" ht="72.75" customHeight="1">
      <c r="A16" s="35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17"/>
      <c r="S16" s="6"/>
    </row>
    <row r="17" spans="1:15" ht="48.75" customHeight="1">
      <c r="A17" s="35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17"/>
    </row>
    <row r="18" spans="1:15" ht="29.25" customHeight="1">
      <c r="A18" s="35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17"/>
    </row>
    <row r="19" spans="1:15">
      <c r="A19" s="35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17"/>
    </row>
    <row r="20" spans="1:15" ht="24.75" customHeight="1">
      <c r="A20" s="35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17"/>
    </row>
    <row r="21" spans="1:15" ht="21.75" customHeight="1">
      <c r="A21" s="35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17"/>
    </row>
    <row r="22" spans="1:15" ht="42" customHeight="1">
      <c r="A22" s="35"/>
      <c r="B22" s="69"/>
      <c r="C22" s="69"/>
      <c r="D22" s="69"/>
      <c r="E22" s="69"/>
      <c r="F22" s="69"/>
      <c r="G22" s="69"/>
      <c r="H22" s="36"/>
      <c r="I22" s="36"/>
      <c r="J22" s="37"/>
      <c r="K22" s="70"/>
      <c r="L22" s="70"/>
      <c r="M22" s="70"/>
      <c r="N22" s="70"/>
      <c r="O22" s="17"/>
    </row>
    <row r="23" spans="1:15" ht="15">
      <c r="A23" s="35"/>
      <c r="B23" s="36"/>
      <c r="C23" s="38"/>
      <c r="D23" s="39"/>
      <c r="E23" s="36"/>
      <c r="F23" s="36"/>
      <c r="G23" s="36"/>
      <c r="H23" s="36"/>
      <c r="I23" s="36"/>
      <c r="J23" s="37"/>
      <c r="K23" s="37"/>
      <c r="L23" s="92"/>
      <c r="M23" s="37"/>
      <c r="N23" s="37"/>
      <c r="O23" s="17"/>
    </row>
    <row r="24" spans="1:15">
      <c r="A24" s="35"/>
      <c r="C24" s="40"/>
      <c r="D24" s="76"/>
      <c r="E24" s="76"/>
      <c r="F24" s="76"/>
      <c r="G24" s="41"/>
      <c r="H24" s="42"/>
      <c r="I24" s="42"/>
      <c r="J24" s="42"/>
      <c r="K24" s="42"/>
      <c r="L24" s="93"/>
      <c r="M24" s="42"/>
      <c r="N24" s="42"/>
      <c r="O24" s="18"/>
    </row>
    <row r="25" spans="1:15">
      <c r="A25" s="35"/>
      <c r="B25" s="39"/>
      <c r="C25" s="40"/>
      <c r="D25" s="39"/>
      <c r="E25" s="39"/>
      <c r="F25" s="42"/>
      <c r="G25" s="42"/>
      <c r="H25" s="42"/>
      <c r="I25" s="42"/>
      <c r="J25" s="42"/>
      <c r="K25" s="42"/>
      <c r="L25" s="93"/>
      <c r="M25" s="42"/>
      <c r="N25" s="42"/>
      <c r="O25" s="18"/>
    </row>
    <row r="26" spans="1:15">
      <c r="A26" s="35"/>
      <c r="B26" s="43"/>
      <c r="C26" s="43"/>
      <c r="D26" s="44"/>
      <c r="E26" s="44"/>
      <c r="G26" s="63"/>
      <c r="H26" s="63"/>
      <c r="I26" s="45"/>
      <c r="J26" s="46"/>
    </row>
    <row r="27" spans="1:15">
      <c r="A27" s="35"/>
      <c r="B27" s="43"/>
      <c r="C27" s="43"/>
      <c r="D27" s="77"/>
      <c r="E27" s="77"/>
      <c r="F27" s="77"/>
      <c r="G27" s="77"/>
      <c r="H27" s="77"/>
      <c r="I27" s="46"/>
      <c r="J27" s="46"/>
      <c r="K27" s="78"/>
      <c r="L27" s="78"/>
    </row>
    <row r="28" spans="1:15">
      <c r="A28" s="35"/>
      <c r="G28" s="63"/>
      <c r="H28" s="63"/>
      <c r="I28" s="45"/>
    </row>
    <row r="29" spans="1:15">
      <c r="A29" s="35"/>
      <c r="G29" s="63"/>
      <c r="H29" s="63"/>
      <c r="I29" s="45"/>
    </row>
    <row r="30" spans="1:15">
      <c r="A30" s="35"/>
      <c r="G30" s="63"/>
      <c r="H30" s="63"/>
      <c r="I30" s="45"/>
    </row>
    <row r="31" spans="1:15">
      <c r="A31" s="35"/>
      <c r="G31" s="63"/>
      <c r="H31" s="63"/>
      <c r="I31" s="45"/>
    </row>
    <row r="32" spans="1:15">
      <c r="A32" s="35"/>
      <c r="G32" s="63"/>
      <c r="H32" s="63"/>
      <c r="I32" s="45"/>
    </row>
    <row r="33" spans="1:9">
      <c r="A33" s="35"/>
      <c r="G33" s="63"/>
      <c r="H33" s="63"/>
      <c r="I33" s="45"/>
    </row>
  </sheetData>
  <autoFilter ref="A6:T6">
    <filterColumn colId="1" showButton="0"/>
    <filterColumn colId="2" showButton="0"/>
  </autoFilter>
  <mergeCells count="35">
    <mergeCell ref="B11:D11"/>
    <mergeCell ref="B12:D12"/>
    <mergeCell ref="B10:D10"/>
    <mergeCell ref="B9:D9"/>
    <mergeCell ref="D1:N1"/>
    <mergeCell ref="F5:F6"/>
    <mergeCell ref="L5:N5"/>
    <mergeCell ref="J5:K5"/>
    <mergeCell ref="A2:N2"/>
    <mergeCell ref="A5:A6"/>
    <mergeCell ref="E5:E6"/>
    <mergeCell ref="B7:D7"/>
    <mergeCell ref="D27:H27"/>
    <mergeCell ref="K27:L27"/>
    <mergeCell ref="G33:H33"/>
    <mergeCell ref="G28:H28"/>
    <mergeCell ref="G29:H29"/>
    <mergeCell ref="G30:H30"/>
    <mergeCell ref="G31:H31"/>
    <mergeCell ref="G32:H32"/>
    <mergeCell ref="B8:D8"/>
    <mergeCell ref="Q5:Q6"/>
    <mergeCell ref="R5:R6"/>
    <mergeCell ref="G26:H26"/>
    <mergeCell ref="B5:D6"/>
    <mergeCell ref="D14:L14"/>
    <mergeCell ref="A13:M13"/>
    <mergeCell ref="B22:G22"/>
    <mergeCell ref="K22:N22"/>
    <mergeCell ref="B17:N19"/>
    <mergeCell ref="B16:N16"/>
    <mergeCell ref="B20:N20"/>
    <mergeCell ref="B21:N21"/>
    <mergeCell ref="G5:I5"/>
    <mergeCell ref="D24:F24"/>
  </mergeCells>
  <phoneticPr fontId="0" type="noConversion"/>
  <conditionalFormatting sqref="J7:J12">
    <cfRule type="cellIs" dxfId="1" priority="15" stopIfTrue="1" operator="greaterThan">
      <formula>0.33</formula>
    </cfRule>
    <cfRule type="cellIs" dxfId="0" priority="20" stopIfTrue="1" operator="greaterThan">
      <formula>0.33</formula>
    </cfRule>
  </conditionalFormatting>
  <hyperlinks>
    <hyperlink ref="Q7" r:id="rId1" display="https://zakupki44fz.ru/app/okpd2/27.40.25.123"/>
    <hyperlink ref="Q12" r:id="rId2" display="https://zakupki44fz.ru/app/okpd2/22.21.29.130"/>
  </hyperlinks>
  <pageMargins left="0.23622047244094491" right="0.23622047244094491" top="0.74803149606299213" bottom="0.74803149606299213" header="0.31496062992125984" footer="0.31496062992125984"/>
  <pageSetup paperSize="9" scale="70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ОБОСНОВАНИЕ</vt:lpstr>
      <vt:lpstr>Лист2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sokolova</cp:lastModifiedBy>
  <cp:lastPrinted>2026-06-19T10:28:57Z</cp:lastPrinted>
  <dcterms:created xsi:type="dcterms:W3CDTF">1996-10-08T23:32:33Z</dcterms:created>
  <dcterms:modified xsi:type="dcterms:W3CDTF">2026-06-19T10:29:30Z</dcterms:modified>
</cp:coreProperties>
</file>