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! ЕАТ_п.4, 5 ч.1 ст.93 44-ФЗ\2026\170-ЕАТ УУ Бланки\"/>
    </mc:Choice>
  </mc:AlternateContent>
  <bookViews>
    <workbookView xWindow="360" yWindow="30" windowWidth="13395" windowHeight="12585"/>
  </bookViews>
  <sheets>
    <sheet name="никуда" sheetId="1" r:id="rId1"/>
  </sheets>
  <definedNames>
    <definedName name="_xlnm._FilterDatabase" localSheetId="0" hidden="1">никуда!$B$7:$O$16</definedName>
    <definedName name="_xlnm.Print_Area" localSheetId="0">никуда!$A$1:$O$27</definedName>
  </definedNames>
  <calcPr calcId="162913" refMode="R1C1"/>
</workbook>
</file>

<file path=xl/calcChain.xml><?xml version="1.0" encoding="utf-8"?>
<calcChain xmlns="http://schemas.openxmlformats.org/spreadsheetml/2006/main">
  <c r="F15" i="1" l="1"/>
  <c r="O11" i="1"/>
  <c r="O12" i="1"/>
  <c r="O13" i="1"/>
  <c r="O14" i="1"/>
  <c r="O10" i="1"/>
  <c r="N11" i="1"/>
  <c r="N12" i="1"/>
  <c r="N13" i="1"/>
  <c r="N14" i="1"/>
  <c r="N15" i="1"/>
  <c r="N10" i="1"/>
  <c r="M11" i="1"/>
  <c r="M12" i="1"/>
  <c r="M13" i="1"/>
  <c r="M14" i="1"/>
  <c r="M15" i="1"/>
  <c r="M10" i="1"/>
  <c r="K11" i="1"/>
  <c r="K12" i="1"/>
  <c r="K13" i="1"/>
  <c r="K14" i="1"/>
  <c r="K15" i="1"/>
  <c r="K10" i="1"/>
  <c r="H11" i="1" l="1"/>
  <c r="H12" i="1"/>
  <c r="H10" i="1"/>
  <c r="G11" i="1"/>
  <c r="G12" i="1"/>
  <c r="G13" i="1"/>
  <c r="G14" i="1"/>
  <c r="O15" i="1"/>
  <c r="O16" i="1" s="1"/>
  <c r="G10" i="1"/>
</calcChain>
</file>

<file path=xl/sharedStrings.xml><?xml version="1.0" encoding="utf-8"?>
<sst xmlns="http://schemas.openxmlformats.org/spreadsheetml/2006/main" count="35" uniqueCount="22">
  <si>
    <r>
      <t>Обоснование начальной (максимальной) цены контракта методом сопоставимых рыночных цен (анализа рынка) в соответствии со ст.22 Федерального закона от 05.04.2013 №44-ФЗ</t>
    </r>
    <r>
      <rPr>
        <sz val="12"/>
        <color indexed="10"/>
        <rFont val="Times New Roman"/>
        <family val="1"/>
        <charset val="204"/>
      </rPr>
      <t xml:space="preserve">                                                                               </t>
    </r>
  </si>
  <si>
    <t>№ п/п</t>
  </si>
  <si>
    <t>Наименование товара, работы, услуги</t>
  </si>
  <si>
    <t>Ед. изм.</t>
  </si>
  <si>
    <t>количество</t>
  </si>
  <si>
    <t>Коммерческие предложения</t>
  </si>
  <si>
    <t xml:space="preserve">Начальная цена  </t>
  </si>
  <si>
    <t>Цена, руб.</t>
  </si>
  <si>
    <t>Сумма, руб.</t>
  </si>
  <si>
    <t>Начальная (максимальная) цена договора, руб.</t>
  </si>
  <si>
    <t xml:space="preserve">
</t>
  </si>
  <si>
    <t>шт</t>
  </si>
  <si>
    <t xml:space="preserve">на изготовление и поставку печатной продукции для нужд ФГБОУ ВО КубГМУ Минздрава России </t>
  </si>
  <si>
    <t>Зачетная книжка (специалитет, магистратура)</t>
  </si>
  <si>
    <t>Студенческий билет (специалитет, магистратура)</t>
  </si>
  <si>
    <t>Зачетная книжка (СПО)</t>
  </si>
  <si>
    <t>Студенческий билет (СПО)</t>
  </si>
  <si>
    <t xml:space="preserve">Учебная карточка
обучающегося
(СПО)
</t>
  </si>
  <si>
    <t xml:space="preserve">Субъект №1 (исх.б/№ от 01.08.2026) </t>
  </si>
  <si>
    <t xml:space="preserve">Субъект №2 (исх.б/№ от 06.08.2026) </t>
  </si>
  <si>
    <t xml:space="preserve">Субъект №3 (исх.б/№ от 11.08.2026) </t>
  </si>
  <si>
    <t xml:space="preserve">Субъект №4 (исх.№М-1114 от 21.05.2026)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</si>
</sst>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_-* #,##0.00_р_._-;\-* #,##0.00_р_._-;_-* &quot;-&quot;??_р_._-;_-@_-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sz val="11"/>
      <name val="Times New Roman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0" fontId="8" fillId="0" borderId="0"/>
    <xf numFmtId="164" fontId="9" fillId="0" borderId="0" applyBorder="0" applyProtection="0"/>
    <xf numFmtId="0" fontId="10" fillId="0" borderId="0"/>
    <xf numFmtId="0" fontId="10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3" applyNumberFormat="0" applyAlignment="0" applyProtection="0"/>
    <xf numFmtId="0" fontId="14" fillId="11" borderId="4" applyNumberFormat="0" applyAlignment="0" applyProtection="0"/>
    <xf numFmtId="0" fontId="15" fillId="11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2" borderId="9" applyNumberFormat="0" applyAlignment="0" applyProtection="0"/>
    <xf numFmtId="0" fontId="22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" fillId="0" borderId="0"/>
    <xf numFmtId="0" fontId="3" fillId="0" borderId="0"/>
    <xf numFmtId="0" fontId="10" fillId="0" borderId="0" applyFill="0"/>
    <xf numFmtId="0" fontId="2" fillId="0" borderId="0"/>
    <xf numFmtId="0" fontId="10" fillId="0" borderId="0"/>
    <xf numFmtId="0" fontId="8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3" fillId="0" borderId="0"/>
    <xf numFmtId="0" fontId="24" fillId="0" borderId="0"/>
    <xf numFmtId="0" fontId="2" fillId="0" borderId="0"/>
    <xf numFmtId="0" fontId="25" fillId="14" borderId="0" applyNumberFormat="0" applyBorder="0" applyAlignment="0" applyProtection="0"/>
    <xf numFmtId="0" fontId="26" fillId="0" borderId="0" applyNumberFormat="0" applyFill="0" applyBorder="0" applyAlignment="0" applyProtection="0"/>
    <xf numFmtId="0" fontId="8" fillId="15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0" fontId="29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17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0" fillId="0" borderId="0" xfId="0" applyFont="1" applyAlignment="1"/>
    <xf numFmtId="0" fontId="7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49">
    <cellStyle name="Excel Built-in Normal" xfId="1"/>
    <cellStyle name="Excel Built-in Normal 2" xfId="2"/>
    <cellStyle name="Normal 2" xfId="3"/>
    <cellStyle name="Normal 3" xfId="4"/>
    <cellStyle name="Style 1" xfId="5"/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 2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24"/>
    <cellStyle name="Обычный 2 2" xfId="25"/>
    <cellStyle name="Обычный 2 3" xfId="26"/>
    <cellStyle name="Обычный 2 4" xfId="44"/>
    <cellStyle name="Обычный 3" xfId="27"/>
    <cellStyle name="Обычный 3 2" xfId="28"/>
    <cellStyle name="Обычный 3 3" xfId="45"/>
    <cellStyle name="Обычный 4" xfId="29"/>
    <cellStyle name="Обычный 4 2" xfId="30"/>
    <cellStyle name="Обычный 4 2 2" xfId="46"/>
    <cellStyle name="Обычный 4 3" xfId="31"/>
    <cellStyle name="Обычный 5" xfId="32"/>
    <cellStyle name="Обычный 6" xfId="33"/>
    <cellStyle name="Обычный 6 2" xfId="34"/>
    <cellStyle name="Обычный 6 3" xfId="47"/>
    <cellStyle name="Обычный 7" xfId="35"/>
    <cellStyle name="Обычный 8" xfId="36"/>
    <cellStyle name="Обычный 8 2" xfId="48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O16"/>
  <sheetViews>
    <sheetView tabSelected="1" view="pageBreakPreview" topLeftCell="A2" zoomScale="80" zoomScaleNormal="70" zoomScaleSheetLayoutView="80" workbookViewId="0">
      <selection activeCell="C12" sqref="C12"/>
    </sheetView>
  </sheetViews>
  <sheetFormatPr defaultColWidth="9.140625" defaultRowHeight="15.75" x14ac:dyDescent="0.25"/>
  <cols>
    <col min="1" max="1" width="9.140625" style="3"/>
    <col min="2" max="2" width="6.5703125" style="3" customWidth="1"/>
    <col min="3" max="3" width="50.5703125" style="1" customWidth="1"/>
    <col min="4" max="4" width="10.85546875" style="3" customWidth="1"/>
    <col min="5" max="5" width="13.85546875" style="3" customWidth="1"/>
    <col min="6" max="13" width="15.7109375" style="3" customWidth="1"/>
    <col min="14" max="14" width="16.140625" style="5" customWidth="1"/>
    <col min="15" max="15" width="20.85546875" style="3" customWidth="1"/>
    <col min="16" max="16384" width="9.140625" style="3"/>
  </cols>
  <sheetData>
    <row r="1" spans="2:15" ht="12" customHeight="1" x14ac:dyDescent="0.25">
      <c r="B1" s="16" t="s">
        <v>10</v>
      </c>
      <c r="C1" s="17"/>
      <c r="D1" s="17"/>
      <c r="E1" s="17"/>
    </row>
    <row r="2" spans="2:15" ht="7.9" customHeight="1" x14ac:dyDescent="0.25">
      <c r="B2" s="17"/>
      <c r="C2" s="17"/>
      <c r="D2" s="17"/>
      <c r="E2" s="17"/>
      <c r="F2" s="8"/>
    </row>
    <row r="3" spans="2:15" x14ac:dyDescent="0.25">
      <c r="B3" s="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2:15" x14ac:dyDescent="0.25"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2:15" ht="7.15" customHeight="1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2:15" ht="27.75" customHeight="1" x14ac:dyDescent="0.25">
      <c r="B6" s="21" t="s">
        <v>12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15" s="4" customFormat="1" x14ac:dyDescent="0.25">
      <c r="B7" s="22" t="s">
        <v>1</v>
      </c>
      <c r="C7" s="23" t="s">
        <v>2</v>
      </c>
      <c r="D7" s="22" t="s">
        <v>3</v>
      </c>
      <c r="E7" s="22" t="s">
        <v>4</v>
      </c>
      <c r="F7" s="22" t="s">
        <v>5</v>
      </c>
      <c r="G7" s="22"/>
      <c r="H7" s="22"/>
      <c r="I7" s="22"/>
      <c r="J7" s="22"/>
      <c r="K7" s="22"/>
      <c r="L7" s="22"/>
      <c r="M7" s="22"/>
      <c r="N7" s="22" t="s">
        <v>6</v>
      </c>
      <c r="O7" s="22"/>
    </row>
    <row r="8" spans="2:15" s="4" customFormat="1" ht="38.25" customHeight="1" x14ac:dyDescent="0.25">
      <c r="B8" s="22"/>
      <c r="C8" s="23"/>
      <c r="D8" s="22"/>
      <c r="E8" s="22"/>
      <c r="F8" s="15" t="s">
        <v>18</v>
      </c>
      <c r="G8" s="15"/>
      <c r="H8" s="15" t="s">
        <v>19</v>
      </c>
      <c r="I8" s="15"/>
      <c r="J8" s="15" t="s">
        <v>20</v>
      </c>
      <c r="K8" s="15"/>
      <c r="L8" s="15" t="s">
        <v>21</v>
      </c>
      <c r="M8" s="15"/>
      <c r="N8" s="22"/>
      <c r="O8" s="22"/>
    </row>
    <row r="9" spans="2:15" s="4" customFormat="1" x14ac:dyDescent="0.25">
      <c r="B9" s="22"/>
      <c r="C9" s="23"/>
      <c r="D9" s="22"/>
      <c r="E9" s="22"/>
      <c r="F9" s="9" t="s">
        <v>7</v>
      </c>
      <c r="G9" s="9" t="s">
        <v>8</v>
      </c>
      <c r="H9" s="9" t="s">
        <v>7</v>
      </c>
      <c r="I9" s="9" t="s">
        <v>8</v>
      </c>
      <c r="J9" s="14" t="s">
        <v>7</v>
      </c>
      <c r="K9" s="14" t="s">
        <v>8</v>
      </c>
      <c r="L9" s="14" t="s">
        <v>7</v>
      </c>
      <c r="M9" s="14" t="s">
        <v>8</v>
      </c>
      <c r="N9" s="9" t="s">
        <v>7</v>
      </c>
      <c r="O9" s="9" t="s">
        <v>8</v>
      </c>
    </row>
    <row r="10" spans="2:15" s="4" customFormat="1" x14ac:dyDescent="0.25">
      <c r="B10" s="6">
        <v>1</v>
      </c>
      <c r="C10" s="11" t="s">
        <v>13</v>
      </c>
      <c r="D10" s="6" t="s">
        <v>11</v>
      </c>
      <c r="E10" s="6">
        <v>1648</v>
      </c>
      <c r="F10" s="7">
        <v>61</v>
      </c>
      <c r="G10" s="7">
        <f>F10*E10</f>
        <v>100528</v>
      </c>
      <c r="H10" s="7">
        <f>I10/E10</f>
        <v>71.935679611650485</v>
      </c>
      <c r="I10" s="7">
        <v>118550</v>
      </c>
      <c r="J10" s="7">
        <v>133.36000000000001</v>
      </c>
      <c r="K10" s="7">
        <f>J10*E10</f>
        <v>219777.28000000003</v>
      </c>
      <c r="L10" s="7">
        <v>180</v>
      </c>
      <c r="M10" s="7">
        <f>L10*E10</f>
        <v>296640</v>
      </c>
      <c r="N10" s="12">
        <f>MIN(F10,H10,J10,L10)</f>
        <v>61</v>
      </c>
      <c r="O10" s="12">
        <f>MIN(G10,I10,K10,M10)</f>
        <v>100528</v>
      </c>
    </row>
    <row r="11" spans="2:15" s="4" customFormat="1" x14ac:dyDescent="0.25">
      <c r="B11" s="6">
        <v>2</v>
      </c>
      <c r="C11" s="10" t="s">
        <v>14</v>
      </c>
      <c r="D11" s="6" t="s">
        <v>11</v>
      </c>
      <c r="E11" s="6">
        <v>1648</v>
      </c>
      <c r="F11" s="7">
        <v>32.94</v>
      </c>
      <c r="G11" s="7">
        <f t="shared" ref="G11:G14" si="0">F11*E11</f>
        <v>54285.119999999995</v>
      </c>
      <c r="H11" s="7">
        <f t="shared" ref="H11:H12" si="1">I11/E11</f>
        <v>35.315533980582522</v>
      </c>
      <c r="I11" s="7">
        <v>58200</v>
      </c>
      <c r="J11" s="7">
        <v>91.6</v>
      </c>
      <c r="K11" s="7">
        <f t="shared" ref="K11:K15" si="2">J11*E11</f>
        <v>150956.79999999999</v>
      </c>
      <c r="L11" s="7">
        <v>89</v>
      </c>
      <c r="M11" s="7">
        <f t="shared" ref="M11:M15" si="3">L11*E11</f>
        <v>146672</v>
      </c>
      <c r="N11" s="12">
        <f t="shared" ref="N11:N15" si="4">MIN(F11,H11,J11,L11)</f>
        <v>32.94</v>
      </c>
      <c r="O11" s="12">
        <f t="shared" ref="O11:O15" si="5">MIN(G11,I11,K11,M11)</f>
        <v>54285.119999999995</v>
      </c>
    </row>
    <row r="12" spans="2:15" s="4" customFormat="1" x14ac:dyDescent="0.25">
      <c r="B12" s="6">
        <v>3</v>
      </c>
      <c r="C12" s="10">
        <v>8.5399999999999991</v>
      </c>
      <c r="D12" s="6" t="s">
        <v>11</v>
      </c>
      <c r="E12" s="6">
        <v>1648</v>
      </c>
      <c r="F12" s="7">
        <v>8.5399999999999991</v>
      </c>
      <c r="G12" s="7">
        <f t="shared" si="0"/>
        <v>14073.919999999998</v>
      </c>
      <c r="H12" s="7">
        <f t="shared" si="1"/>
        <v>11.846480582524272</v>
      </c>
      <c r="I12" s="7">
        <v>19523</v>
      </c>
      <c r="J12" s="7">
        <v>27.34</v>
      </c>
      <c r="K12" s="7">
        <f t="shared" si="2"/>
        <v>45056.32</v>
      </c>
      <c r="L12" s="7">
        <v>22</v>
      </c>
      <c r="M12" s="7">
        <f t="shared" si="3"/>
        <v>36256</v>
      </c>
      <c r="N12" s="12">
        <f t="shared" si="4"/>
        <v>8.5399999999999991</v>
      </c>
      <c r="O12" s="12">
        <f t="shared" si="5"/>
        <v>14073.919999999998</v>
      </c>
    </row>
    <row r="13" spans="2:15" s="4" customFormat="1" ht="26.25" customHeight="1" x14ac:dyDescent="0.25">
      <c r="B13" s="6">
        <v>4</v>
      </c>
      <c r="C13" s="10" t="s">
        <v>15</v>
      </c>
      <c r="D13" s="6" t="s">
        <v>11</v>
      </c>
      <c r="E13" s="6">
        <v>240</v>
      </c>
      <c r="F13" s="7">
        <v>48.8</v>
      </c>
      <c r="G13" s="7">
        <f t="shared" si="0"/>
        <v>11712</v>
      </c>
      <c r="H13" s="7"/>
      <c r="I13" s="7"/>
      <c r="J13" s="7">
        <v>175.02</v>
      </c>
      <c r="K13" s="7">
        <f t="shared" si="2"/>
        <v>42004.800000000003</v>
      </c>
      <c r="L13" s="7">
        <v>159</v>
      </c>
      <c r="M13" s="7">
        <f t="shared" si="3"/>
        <v>38160</v>
      </c>
      <c r="N13" s="12">
        <f t="shared" si="4"/>
        <v>48.8</v>
      </c>
      <c r="O13" s="12">
        <f t="shared" si="5"/>
        <v>11712</v>
      </c>
    </row>
    <row r="14" spans="2:15" s="4" customFormat="1" ht="22.5" customHeight="1" x14ac:dyDescent="0.25">
      <c r="B14" s="6">
        <v>5</v>
      </c>
      <c r="C14" s="10" t="s">
        <v>16</v>
      </c>
      <c r="D14" s="6" t="s">
        <v>11</v>
      </c>
      <c r="E14" s="6">
        <v>240</v>
      </c>
      <c r="F14" s="7">
        <v>39.65</v>
      </c>
      <c r="G14" s="7">
        <f t="shared" si="0"/>
        <v>9516</v>
      </c>
      <c r="H14" s="7"/>
      <c r="I14" s="7"/>
      <c r="J14" s="7">
        <v>102.61</v>
      </c>
      <c r="K14" s="7">
        <f t="shared" si="2"/>
        <v>24626.400000000001</v>
      </c>
      <c r="L14" s="7">
        <v>85</v>
      </c>
      <c r="M14" s="7">
        <f t="shared" si="3"/>
        <v>20400</v>
      </c>
      <c r="N14" s="12">
        <f t="shared" si="4"/>
        <v>39.65</v>
      </c>
      <c r="O14" s="12">
        <f t="shared" si="5"/>
        <v>9516</v>
      </c>
    </row>
    <row r="15" spans="2:15" s="4" customFormat="1" ht="60" x14ac:dyDescent="0.25">
      <c r="B15" s="6">
        <v>6</v>
      </c>
      <c r="C15" s="10" t="s">
        <v>17</v>
      </c>
      <c r="D15" s="6" t="s">
        <v>11</v>
      </c>
      <c r="E15" s="6">
        <v>240</v>
      </c>
      <c r="F15" s="7">
        <f>G15/E15</f>
        <v>12.077999999999999</v>
      </c>
      <c r="G15" s="7">
        <v>2898.72</v>
      </c>
      <c r="H15" s="7"/>
      <c r="I15" s="7"/>
      <c r="J15" s="7">
        <v>47.4</v>
      </c>
      <c r="K15" s="7">
        <f t="shared" si="2"/>
        <v>11376</v>
      </c>
      <c r="L15" s="7">
        <v>22</v>
      </c>
      <c r="M15" s="7">
        <f t="shared" si="3"/>
        <v>5280</v>
      </c>
      <c r="N15" s="12">
        <f t="shared" si="4"/>
        <v>12.077999999999999</v>
      </c>
      <c r="O15" s="12">
        <f t="shared" si="5"/>
        <v>2898.72</v>
      </c>
    </row>
    <row r="16" spans="2:15" s="4" customFormat="1" x14ac:dyDescent="0.25">
      <c r="B16" s="18" t="s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3">
        <f>SUM(O10:O15)</f>
        <v>193013.75999999998</v>
      </c>
    </row>
  </sheetData>
  <autoFilter ref="B7:O16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6">
    <mergeCell ref="L8:M8"/>
    <mergeCell ref="B1:E2"/>
    <mergeCell ref="F8:G8"/>
    <mergeCell ref="H8:I8"/>
    <mergeCell ref="B16:N16"/>
    <mergeCell ref="C3:O3"/>
    <mergeCell ref="B4:O4"/>
    <mergeCell ref="B5:O5"/>
    <mergeCell ref="B6:O6"/>
    <mergeCell ref="B7:B9"/>
    <mergeCell ref="C7:C9"/>
    <mergeCell ref="D7:D9"/>
    <mergeCell ref="E7:E9"/>
    <mergeCell ref="F7:M7"/>
    <mergeCell ref="N7:O8"/>
    <mergeCell ref="J8:K8"/>
  </mergeCells>
  <pageMargins left="0.23622047244094488" right="0.23622047244094488" top="0.15748031496062992" bottom="0.15748031496062992" header="0.31496062992125984" footer="0.31496062992125984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никуда</vt:lpstr>
      <vt:lpstr>никуда!Область_печати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Наталья Борисовна</dc:creator>
  <cp:lastModifiedBy>Коровянская Елена Викторовна</cp:lastModifiedBy>
  <cp:lastPrinted>2026-02-25T11:56:41Z</cp:lastPrinted>
  <dcterms:created xsi:type="dcterms:W3CDTF">2023-08-04T07:32:25Z</dcterms:created>
  <dcterms:modified xsi:type="dcterms:W3CDTF">2026-08-12T07:38:07Z</dcterms:modified>
</cp:coreProperties>
</file>