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P7" i="1"/>
  <c r="P6"/>
  <c r="Q6"/>
  <c r="O8"/>
  <c r="M6"/>
  <c r="M8" s="1"/>
  <c r="M7"/>
  <c r="Q7"/>
  <c r="O6"/>
  <c r="O7"/>
  <c r="S7" l="1"/>
  <c r="T7" s="1"/>
  <c r="V7" s="1"/>
  <c r="S6"/>
  <c r="T6" s="1"/>
  <c r="V6" s="1"/>
  <c r="K7"/>
  <c r="K8" s="1"/>
  <c r="I7"/>
  <c r="G7"/>
  <c r="G8" s="1"/>
  <c r="K6"/>
  <c r="I6"/>
  <c r="I8" l="1"/>
  <c r="V8"/>
  <c r="V9" s="1"/>
  <c r="R7"/>
  <c r="R6"/>
</calcChain>
</file>

<file path=xl/sharedStrings.xml><?xml version="1.0" encoding="utf-8"?>
<sst xmlns="http://schemas.openxmlformats.org/spreadsheetml/2006/main" count="42" uniqueCount="32">
  <si>
    <t>Обоснование начальной (максимальной) цена контракта:</t>
  </si>
  <si>
    <t>№</t>
  </si>
  <si>
    <t>Наименование товара</t>
  </si>
  <si>
    <t>КТРУ/ОКПД2</t>
  </si>
  <si>
    <r>
      <rPr>
        <sz val="409.55"/>
        <color rgb="FF000000"/>
        <rFont val="Arial Cyr"/>
      </rPr>
      <t>Количество</t>
    </r>
    <r>
      <rPr>
        <sz val="409.55"/>
        <color rgb="FF000000"/>
        <rFont val="Times New Roman"/>
        <family val="1"/>
      </rPr>
      <t/>
    </r>
  </si>
  <si>
    <t>Ед. изм.</t>
  </si>
  <si>
    <t xml:space="preserve">Цена, руб./ком. предл., исх. № </t>
  </si>
  <si>
    <t>Однородность совокупности значений выявленных цен, используемых в расчете цена контракта</t>
  </si>
  <si>
    <t>НМЦК, определенная методом сопоставимых рыночных цен (анализа рынка), с НДС с учетом выделенных лимитов</t>
  </si>
  <si>
    <t xml:space="preserve">Средневзвешенное значение цен без НДС, руб. </t>
  </si>
  <si>
    <t>Сред. квадра-тичное отклонение  без НДС</t>
  </si>
  <si>
    <t>Коэфф. вариации цен V (%)  без НДС</t>
  </si>
  <si>
    <t>Начальная цена единицы изм. с НДС</t>
  </si>
  <si>
    <t>Цена за единицу изм. с округлением  до сотых долей после запятой (руб.) с НДС</t>
  </si>
  <si>
    <t>НМЦК с НДС (п.17)</t>
  </si>
  <si>
    <t>Макимальное  значение цены контракта</t>
  </si>
  <si>
    <t>Цена, руб.</t>
  </si>
  <si>
    <t>Сумма, руб.</t>
  </si>
  <si>
    <t>В результате проведенного расчета Н(М)ЦК контракта, руб.:</t>
  </si>
  <si>
    <t xml:space="preserve">Расчёт начальной (максимальной) цены контракта произведён в соответствии со ст. 22 Федерального закона от 05.04.2013г. №44-ФЗ и Приказом №567 от 02.10.2013 Министерства экономического развития Российской Федерации.Расчет начальной (максимальной) цены контракта осуществлен посредством использования метода сопоставимых рыночных цен (анализа рынка) в соответствии с частями 2 - 6 статьи 22 Федерального закона от 05.04.2013г. №44-ФЗ. </t>
  </si>
  <si>
    <t>В соответствии с п.3.20.1. Методических рекомендаций  НМЦК рассчитана с помощью стандартных функций табличного редактора EXCEL.</t>
  </si>
  <si>
    <t xml:space="preserve">Определение НМЦК произведено Заказчиком на основании наименьшего ценового предложения, с учетом имеющегося у заказчика объема финансового обеспечения для осуществления закупки. </t>
  </si>
  <si>
    <t>Матрас</t>
  </si>
  <si>
    <t>31.03.12.140</t>
  </si>
  <si>
    <t>Штука</t>
  </si>
  <si>
    <t>Наматрасник</t>
  </si>
  <si>
    <t>13.92.29.190-00000001</t>
  </si>
  <si>
    <t>б/н от 27.07.2026</t>
  </si>
  <si>
    <t xml:space="preserve"> 1972 от 20.07.2026 г.</t>
  </si>
  <si>
    <t>4/26 от 28.07.2026</t>
  </si>
  <si>
    <t>б/н от 30.07.2026</t>
  </si>
  <si>
    <t>Источниками информации для формирования начальной (максимальной) цены контракта являлись ответы на запрос цен №0372100038226000166 от 16.07.2026 года, размещенный на ЕИС.</t>
  </si>
</sst>
</file>

<file path=xl/styles.xml><?xml version="1.0" encoding="utf-8"?>
<styleSheet xmlns="http://schemas.openxmlformats.org/spreadsheetml/2006/main">
  <numFmts count="2">
    <numFmt numFmtId="164" formatCode="#,##0.00\ _₽"/>
    <numFmt numFmtId="165" formatCode="#,##0.00&quot;р.&quot;"/>
  </numFmts>
  <fonts count="16">
    <font>
      <sz val="10"/>
      <name val="Arial Cyr"/>
    </font>
    <font>
      <sz val="10"/>
      <name val="Arial"/>
      <family val="2"/>
      <charset val="204"/>
    </font>
    <font>
      <sz val="11"/>
      <color indexed="55"/>
      <name val="Calibri"/>
      <family val="2"/>
      <charset val="204"/>
    </font>
    <font>
      <sz val="10"/>
      <color indexed="6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409.55"/>
      <color rgb="FF000000"/>
      <name val="Arial Cyr"/>
    </font>
    <font>
      <sz val="409.55"/>
      <color rgb="FF000000"/>
      <name val="Times New Roman"/>
      <family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</cellStyleXfs>
  <cellXfs count="59">
    <xf numFmtId="0" fontId="0" fillId="0" borderId="0" xfId="0"/>
    <xf numFmtId="0" fontId="5" fillId="0" borderId="0" xfId="0" applyFont="1" applyFill="1"/>
    <xf numFmtId="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/>
    <xf numFmtId="164" fontId="5" fillId="0" borderId="0" xfId="0" applyNumberFormat="1" applyFont="1" applyFill="1" applyAlignment="1">
      <alignment horizontal="center" vertical="center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" fontId="11" fillId="0" borderId="2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horizontal="center" vertical="center"/>
    </xf>
    <xf numFmtId="165" fontId="5" fillId="0" borderId="0" xfId="0" applyNumberFormat="1" applyFont="1" applyFill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165" fontId="5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/>
    </xf>
    <xf numFmtId="4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center" vertical="top" wrapText="1"/>
    </xf>
    <xf numFmtId="0" fontId="5" fillId="3" borderId="0" xfId="0" applyFont="1" applyFill="1"/>
    <xf numFmtId="165" fontId="10" fillId="0" borderId="0" xfId="0" applyNumberFormat="1" applyFont="1" applyFill="1"/>
    <xf numFmtId="165" fontId="5" fillId="0" borderId="0" xfId="0" applyNumberFormat="1" applyFont="1" applyFill="1"/>
    <xf numFmtId="165" fontId="5" fillId="0" borderId="1" xfId="0" applyNumberFormat="1" applyFont="1" applyFill="1" applyBorder="1" applyAlignment="1">
      <alignment horizontal="center" vertical="top"/>
    </xf>
    <xf numFmtId="165" fontId="4" fillId="3" borderId="1" xfId="0" applyNumberFormat="1" applyFont="1" applyFill="1" applyBorder="1" applyAlignment="1">
      <alignment horizontal="center" vertical="top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/>
    </xf>
    <xf numFmtId="0" fontId="5" fillId="0" borderId="3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left" vertical="top"/>
    </xf>
    <xf numFmtId="0" fontId="10" fillId="0" borderId="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top"/>
    </xf>
    <xf numFmtId="0" fontId="4" fillId="3" borderId="12" xfId="0" applyFont="1" applyFill="1" applyBorder="1" applyAlignment="1">
      <alignment horizontal="left" vertical="top"/>
    </xf>
    <xf numFmtId="0" fontId="4" fillId="3" borderId="7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15" fillId="0" borderId="2" xfId="0" applyNumberFormat="1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</cellXfs>
  <cellStyles count="4">
    <cellStyle name="Default" xfId="1"/>
    <cellStyle name="TableStyleLight1" xfId="2"/>
    <cellStyle name="Нейтральный" xfId="3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" name="Text Box 3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" name="Text Box 3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" name="Text Box 30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" name="Text Box 30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" name="Text Box 30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" name="Text Box 30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" name="Text Box 30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" name="Text Box 30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" name="Text Box 30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" name="Text Box 30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" name="Text Box 30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" name="Text Box 30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" name="Text Box 29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" name="Text Box 29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6" name="Text Box 29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7" name="Text Box 29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8" name="Text Box 29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9" name="Text Box 29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0" name="Text Box 29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1" name="Text Box 29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2" name="Text Box 29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3" name="Text Box 29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4" name="Text Box 28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5" name="Text Box 28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6" name="Text Box 28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7" name="Text Box 28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8" name="Text Box 28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29" name="Text Box 28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0" name="Text Box 28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1" name="Text Box 28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2" name="Text Box 28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3" name="Text Box 28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4" name="Text Box 27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5" name="Text Box 2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6" name="Text Box 2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7" name="Text Box 2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8" name="Text Box 2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39" name="Text Box 2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0" name="Text Box 2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1" name="Text Box 2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2" name="Text Box 2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3" name="Text Box 2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4" name="Text Box 2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5" name="Text Box 2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6" name="Text Box 2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7" name="Text Box 2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8" name="Text Box 2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49" name="Text Box 2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0" name="Text Box 2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1" name="Text Box 2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2" name="Text Box 2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3" name="Text Box 2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4" name="Text Box 2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5" name="Text Box 2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6" name="Text Box 2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7" name="Text Box 2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8" name="Text Box 2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59" name="Text Box 2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0" name="Text Box 2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1" name="Text Box 2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2" name="Text Box 2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3" name="Text Box 2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4" name="Text Box 2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5" name="Text Box 2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6" name="Text Box 2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7" name="Text Box 2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8" name="Text Box 2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69" name="Text Box 2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0" name="Text Box 2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1" name="Text Box 2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2" name="Text Box 2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3" name="Text Box 2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4" name="Text Box 2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5" name="Text Box 2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6" name="Text Box 2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7" name="Text Box 2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8" name="Text Box 2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79" name="Text 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0" name="Text 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1" name="Text 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2" name="Text 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3" name="Text 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4" name="Text 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5" name="Text 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6" name="Text 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7" name="Text 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8" name="Text 1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89" name="Text 1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0" name="Text 1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1" name="Text 1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2" name="Text 1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3" name="Text 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4" name="Text 1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5" name="Text 1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6" name="Text 1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7" name="Text 1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8" name="Text 2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99" name="Text 2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0" name="Text 2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1" name="Text 2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2" name="Text 2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3" name="Text 2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4" name="Text 2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5" name="Text 2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6" name="Text 2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7" name="Text 2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8" name="Text 3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09" name="Text 3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0" name="Text 3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1" name="Text 3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2" name="Text 3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3" name="Text 3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4" name="Text 3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5" name="Text 3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6" name="Text 3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7" name="Text 4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8" name="Text 4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19" name="Text 4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0" name="Text 4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1" name="Text 4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2" name="Text 4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3" name="Text 4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4" name="Text 4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5" name="Text 4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6" name="Text 4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7" name="Text 5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8" name="Text 5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29" name="Text 5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0" name="Text 5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1" name="Text 5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2" name="Text 5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3" name="Text 5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4" name="Text 5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5" name="Text 5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6" name="Text 5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7" name="Text 6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8" name="Text 6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39" name="Text 6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0" name="Text 6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1" name="Text 6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2" name="Text 6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3" name="Text 6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4" name="Text 6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5" name="Text 6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6" name="Text 6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7" name="Text 70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8" name="Text 71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49" name="Text 72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0" name="Text 73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1" name="Text 74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2" name="Text 7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3" name="Text 76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4" name="Text 77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5" name="Text 78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6" name="Text Box 315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8</xdr:row>
      <xdr:rowOff>0</xdr:rowOff>
    </xdr:from>
    <xdr:ext cx="72774" cy="188190"/>
    <xdr:sp macro="" textlink="">
      <xdr:nvSpPr>
        <xdr:cNvPr id="157" name="Text 39"/>
        <xdr:cNvSpPr>
          <a:spLocks noGrp="1"/>
        </xdr:cNvSpPr>
      </xdr:nvSpPr>
      <xdr:spPr>
        <a:xfrm>
          <a:off x="0" y="6143625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8" name="Text Box 3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59" name="Text Box 3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0" name="Text Box 30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1" name="Text Box 30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2" name="Text Box 30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3" name="Text Box 30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4" name="Text Box 30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5" name="Text Box 30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6" name="Text Box 30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7" name="Text Box 30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8" name="Text Box 30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69" name="Text Box 30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0" name="Text Box 29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1" name="Text Box 29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2" name="Text Box 29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3" name="Text Box 29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4" name="Text Box 29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5" name="Text Box 29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6" name="Text Box 29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7" name="Text Box 29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8" name="Text Box 29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79" name="Text Box 29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0" name="Text Box 28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1" name="Text Box 28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2" name="Text Box 28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3" name="Text Box 28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4" name="Text Box 28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5" name="Text Box 28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6" name="Text Box 28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7" name="Text Box 28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8" name="Text Box 28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89" name="Text Box 28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0" name="Text Box 27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1" name="Text Box 2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2" name="Text Box 2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3" name="Text Box 2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4" name="Text Box 2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5" name="Text Box 2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6" name="Text Box 2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7" name="Text Box 2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8" name="Text Box 2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199" name="Text Box 2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0" name="Text Box 2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1" name="Text Box 2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2" name="Text Box 2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3" name="Text Box 2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4" name="Text Box 2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5" name="Text Box 2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6" name="Text Box 2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7" name="Text Box 2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8" name="Text Box 2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09" name="Text Box 2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0" name="Text Box 2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1" name="Text Box 2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2" name="Text Box 2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3" name="Text Box 2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4" name="Text Box 2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5" name="Text Box 2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6" name="Text Box 2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7" name="Text Box 2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8" name="Text Box 2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19" name="Text Box 2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0" name="Text Box 2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1" name="Text Box 2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2" name="Text Box 2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3" name="Text Box 2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4" name="Text Box 2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5" name="Text Box 2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6" name="Text Box 2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7" name="Text Box 2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8" name="Text Box 2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29" name="Text Box 2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0" name="Text Box 2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1" name="Text Box 2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2" name="Text Box 2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3" name="Text Box 2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4" name="Text Box 2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5" name="Text 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6" name="Text 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7" name="Text 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8" name="Text 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39" name="Text 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0" name="Text 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1" name="Text 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2" name="Text 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3" name="Text 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4" name="Text 1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5" name="Text 1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6" name="Text 1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7" name="Text 1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8" name="Text 1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49" name="Text 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0" name="Text 1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1" name="Text 1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2" name="Text 1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3" name="Text 1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4" name="Text 2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5" name="Text 2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6" name="Text 2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7" name="Text 2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8" name="Text 2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59" name="Text 2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0" name="Text 2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1" name="Text 2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2" name="Text 2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3" name="Text 2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4" name="Text 3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5" name="Text 3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6" name="Text 3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7" name="Text 3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8" name="Text 3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69" name="Text 3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0" name="Text 3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1" name="Text 3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2" name="Text 3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3" name="Text 4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4" name="Text 4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5" name="Text 4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6" name="Text 4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7" name="Text 4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8" name="Text 4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79" name="Text 4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0" name="Text 4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1" name="Text 4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2" name="Text 4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3" name="Text 5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4" name="Text 5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5" name="Text 5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6" name="Text 5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7" name="Text 5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8" name="Text 5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89" name="Text 5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0" name="Text 5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1" name="Text 5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2" name="Text 5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3" name="Text 6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4" name="Text 6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5" name="Text 6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6" name="Text 6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7" name="Text 6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8" name="Text 6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299" name="Text 6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0" name="Text 6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1" name="Text 6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2" name="Text 6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3" name="Text 70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4" name="Text 71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5" name="Text 72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6" name="Text 73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7" name="Text 74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8" name="Text 7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09" name="Text 76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0" name="Text 77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1" name="Text 78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2" name="Text Box 315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  <xdr:oneCellAnchor>
    <xdr:from>
      <xdr:col>0</xdr:col>
      <xdr:colOff>0</xdr:colOff>
      <xdr:row>9</xdr:row>
      <xdr:rowOff>0</xdr:rowOff>
    </xdr:from>
    <xdr:ext cx="72774" cy="188190"/>
    <xdr:sp macro="" textlink="">
      <xdr:nvSpPr>
        <xdr:cNvPr id="313" name="Text 39"/>
        <xdr:cNvSpPr>
          <a:spLocks noGrp="1"/>
        </xdr:cNvSpPr>
      </xdr:nvSpPr>
      <xdr:spPr>
        <a:xfrm>
          <a:off x="0" y="7086600"/>
          <a:ext cx="72774" cy="188190"/>
        </a:xfrm>
        <a:prstGeom prst="rect">
          <a:avLst/>
        </a:prstGeom>
        <a:noFill/>
        <a:ln>
          <a:noFill/>
        </a:ln>
      </xdr:spPr>
      <xdr:txBody>
        <a:bodyPr wrap="none" lIns="20160" tIns="20160" rIns="20160" bIns="20160" anchor="t">
          <a:spAutoFit/>
        </a:bodyPr>
        <a:lstStyle/>
        <a:p>
          <a:pPr algn="l">
            <a:buNone/>
          </a:pPr>
          <a:r>
            <a:rPr sz="1000" b="0" i="0" u="none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  <a:t> 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Стандартная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topLeftCell="C1" workbookViewId="0">
      <selection activeCell="Q6" sqref="Q6"/>
    </sheetView>
  </sheetViews>
  <sheetFormatPr defaultRowHeight="15"/>
  <cols>
    <col min="1" max="1" width="4.28515625" style="17" customWidth="1"/>
    <col min="2" max="2" width="21" style="18" customWidth="1"/>
    <col min="3" max="3" width="20.28515625" style="18" customWidth="1"/>
    <col min="4" max="4" width="11.42578125" style="18" customWidth="1"/>
    <col min="5" max="5" width="10.140625" style="17" customWidth="1"/>
    <col min="6" max="6" width="11.85546875" style="9" customWidth="1"/>
    <col min="7" max="7" width="16.7109375" style="9" customWidth="1"/>
    <col min="8" max="8" width="11.5703125" style="9" customWidth="1"/>
    <col min="9" max="9" width="14.42578125" style="9" customWidth="1"/>
    <col min="10" max="10" width="12.140625" style="10" customWidth="1"/>
    <col min="11" max="11" width="13.7109375" style="10" customWidth="1"/>
    <col min="12" max="12" width="11.42578125" style="2" customWidth="1"/>
    <col min="13" max="15" width="12.28515625" style="2" customWidth="1"/>
    <col min="16" max="16" width="13.7109375" style="5" customWidth="1"/>
    <col min="17" max="17" width="11.7109375" style="3" customWidth="1"/>
    <col min="18" max="18" width="11" style="3" customWidth="1"/>
    <col min="19" max="19" width="12.85546875" style="17" customWidth="1"/>
    <col min="20" max="20" width="15" style="16" customWidth="1"/>
    <col min="21" max="21" width="15" style="1" hidden="1" customWidth="1"/>
    <col min="22" max="23" width="13.28515625" style="1" customWidth="1"/>
    <col min="24" max="16384" width="9.140625" style="1"/>
  </cols>
  <sheetData>
    <row r="1" spans="1:23" ht="11.2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3" ht="11.2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3" ht="55.5" customHeight="1">
      <c r="A3" s="47" t="s">
        <v>1</v>
      </c>
      <c r="B3" s="47" t="s">
        <v>2</v>
      </c>
      <c r="C3" s="41" t="s">
        <v>3</v>
      </c>
      <c r="D3" s="50" t="s">
        <v>4</v>
      </c>
      <c r="E3" s="47" t="s">
        <v>5</v>
      </c>
      <c r="F3" s="53" t="s">
        <v>6</v>
      </c>
      <c r="G3" s="54"/>
      <c r="H3" s="54"/>
      <c r="I3" s="54"/>
      <c r="J3" s="54"/>
      <c r="K3" s="54"/>
      <c r="L3" s="54"/>
      <c r="M3" s="54"/>
      <c r="N3" s="54"/>
      <c r="O3" s="55"/>
      <c r="P3" s="34" t="s">
        <v>7</v>
      </c>
      <c r="Q3" s="34"/>
      <c r="R3" s="34"/>
      <c r="S3" s="34" t="s">
        <v>8</v>
      </c>
      <c r="T3" s="34"/>
      <c r="U3" s="34"/>
      <c r="V3" s="34"/>
    </row>
    <row r="4" spans="1:23" ht="54.75" customHeight="1">
      <c r="A4" s="47"/>
      <c r="B4" s="47"/>
      <c r="C4" s="42"/>
      <c r="D4" s="51"/>
      <c r="E4" s="47"/>
      <c r="F4" s="45" t="s">
        <v>30</v>
      </c>
      <c r="G4" s="44"/>
      <c r="H4" s="45" t="s">
        <v>28</v>
      </c>
      <c r="I4" s="44"/>
      <c r="J4" s="45" t="s">
        <v>27</v>
      </c>
      <c r="K4" s="44"/>
      <c r="L4" s="56" t="s">
        <v>29</v>
      </c>
      <c r="M4" s="57"/>
      <c r="N4" s="58" t="s">
        <v>30</v>
      </c>
      <c r="O4" s="57"/>
      <c r="P4" s="48" t="s">
        <v>9</v>
      </c>
      <c r="Q4" s="34" t="s">
        <v>10</v>
      </c>
      <c r="R4" s="34" t="s">
        <v>11</v>
      </c>
      <c r="S4" s="34" t="s">
        <v>12</v>
      </c>
      <c r="T4" s="34" t="s">
        <v>13</v>
      </c>
      <c r="U4" s="40" t="s">
        <v>14</v>
      </c>
      <c r="V4" s="34" t="s">
        <v>15</v>
      </c>
    </row>
    <row r="5" spans="1:23" ht="42" customHeight="1">
      <c r="A5" s="47"/>
      <c r="B5" s="47"/>
      <c r="C5" s="43"/>
      <c r="D5" s="52"/>
      <c r="E5" s="47"/>
      <c r="F5" s="11" t="s">
        <v>16</v>
      </c>
      <c r="G5" s="11" t="s">
        <v>17</v>
      </c>
      <c r="H5" s="11" t="s">
        <v>16</v>
      </c>
      <c r="I5" s="11" t="s">
        <v>17</v>
      </c>
      <c r="J5" s="11" t="s">
        <v>16</v>
      </c>
      <c r="K5" s="11" t="s">
        <v>17</v>
      </c>
      <c r="L5" s="11" t="s">
        <v>16</v>
      </c>
      <c r="M5" s="11" t="s">
        <v>17</v>
      </c>
      <c r="N5" s="11" t="s">
        <v>16</v>
      </c>
      <c r="O5" s="11" t="s">
        <v>17</v>
      </c>
      <c r="P5" s="49"/>
      <c r="Q5" s="34"/>
      <c r="R5" s="34"/>
      <c r="S5" s="34"/>
      <c r="T5" s="34"/>
      <c r="U5" s="40"/>
      <c r="V5" s="34"/>
    </row>
    <row r="6" spans="1:23" s="4" customFormat="1" ht="22.5" customHeight="1">
      <c r="A6" s="14">
        <v>1</v>
      </c>
      <c r="B6" s="6" t="s">
        <v>22</v>
      </c>
      <c r="C6" s="15" t="s">
        <v>23</v>
      </c>
      <c r="D6" s="12">
        <v>41</v>
      </c>
      <c r="E6" s="12" t="s">
        <v>24</v>
      </c>
      <c r="F6" s="19"/>
      <c r="G6" s="19"/>
      <c r="H6" s="19">
        <v>7472</v>
      </c>
      <c r="I6" s="19">
        <f t="shared" ref="I6" si="0">H6*D6</f>
        <v>306352</v>
      </c>
      <c r="J6" s="19">
        <v>7500</v>
      </c>
      <c r="K6" s="19">
        <f t="shared" ref="K6" si="1">J6*D6</f>
        <v>307500</v>
      </c>
      <c r="L6" s="19">
        <v>1900</v>
      </c>
      <c r="M6" s="19">
        <f>L6*D6</f>
        <v>77900</v>
      </c>
      <c r="N6" s="19">
        <v>6450</v>
      </c>
      <c r="O6" s="19">
        <f>N6*D6</f>
        <v>264450</v>
      </c>
      <c r="P6" s="20">
        <f>AVERAGE(H6,J6,L6,N6)</f>
        <v>5830.5</v>
      </c>
      <c r="Q6" s="21">
        <f>STDEV(H6,J6,L6,N6)</f>
        <v>2665.4807571368183</v>
      </c>
      <c r="R6" s="22">
        <f t="shared" ref="R6" si="2">Q6/P6*100</f>
        <v>45.716160829033839</v>
      </c>
      <c r="S6" s="19">
        <f>P6</f>
        <v>5830.5</v>
      </c>
      <c r="T6" s="23">
        <f>ROUNDDOWN(S6,2)</f>
        <v>5830.5</v>
      </c>
      <c r="U6" s="8"/>
      <c r="V6" s="27">
        <f>T6*D6</f>
        <v>239050.5</v>
      </c>
    </row>
    <row r="7" spans="1:23" s="4" customFormat="1" ht="30">
      <c r="A7" s="14">
        <v>2</v>
      </c>
      <c r="B7" s="6" t="s">
        <v>25</v>
      </c>
      <c r="C7" s="12" t="s">
        <v>26</v>
      </c>
      <c r="D7" s="12">
        <v>15</v>
      </c>
      <c r="E7" s="12" t="s">
        <v>24</v>
      </c>
      <c r="F7" s="19">
        <v>1960</v>
      </c>
      <c r="G7" s="19">
        <f t="shared" ref="G7" si="3">F7*D7</f>
        <v>29400</v>
      </c>
      <c r="H7" s="19">
        <v>1158</v>
      </c>
      <c r="I7" s="19">
        <f t="shared" ref="I7" si="4">H7*D7</f>
        <v>17370</v>
      </c>
      <c r="J7" s="19">
        <v>2210</v>
      </c>
      <c r="K7" s="19">
        <f t="shared" ref="K7" si="5">J7*D7</f>
        <v>33150</v>
      </c>
      <c r="L7" s="19">
        <v>1100</v>
      </c>
      <c r="M7" s="19">
        <f>L7*D7</f>
        <v>16500</v>
      </c>
      <c r="N7" s="19">
        <v>3300</v>
      </c>
      <c r="O7" s="19">
        <f>N7*D7</f>
        <v>49500</v>
      </c>
      <c r="P7" s="20">
        <f>AVERAGE(F7,H7,J7,L7,N7)</f>
        <v>1945.6</v>
      </c>
      <c r="Q7" s="21">
        <f>STDEV(F7,H7,J7,L7,N7)</f>
        <v>899.98155536655293</v>
      </c>
      <c r="R7" s="22">
        <f t="shared" ref="R7" si="6">Q7/P7*100</f>
        <v>46.257275666455236</v>
      </c>
      <c r="S7" s="19">
        <f>P7</f>
        <v>1945.6</v>
      </c>
      <c r="T7" s="23">
        <f t="shared" ref="T7" si="7">ROUNDDOWN(S7,2)</f>
        <v>1945.6</v>
      </c>
      <c r="U7" s="8"/>
      <c r="V7" s="27">
        <f>T7*D7</f>
        <v>29184</v>
      </c>
      <c r="W7" s="25"/>
    </row>
    <row r="8" spans="1:23" ht="21" customHeight="1">
      <c r="A8" s="14"/>
      <c r="B8" s="7"/>
      <c r="C8" s="13"/>
      <c r="D8" s="12"/>
      <c r="E8" s="12"/>
      <c r="F8" s="19"/>
      <c r="G8" s="19">
        <f>SUM(G6:G7)</f>
        <v>29400</v>
      </c>
      <c r="H8" s="19"/>
      <c r="I8" s="19">
        <f t="shared" ref="I8:K8" si="8">SUM(I6:I7)</f>
        <v>323722</v>
      </c>
      <c r="J8" s="19"/>
      <c r="K8" s="19">
        <f t="shared" si="8"/>
        <v>340650</v>
      </c>
      <c r="L8" s="19"/>
      <c r="M8" s="19">
        <f>SUM(M6:M7)</f>
        <v>94400</v>
      </c>
      <c r="N8" s="19"/>
      <c r="O8" s="19">
        <f t="shared" ref="N8:O8" si="9">SUM(O6:O7)</f>
        <v>313950</v>
      </c>
      <c r="P8" s="20"/>
      <c r="Q8" s="21"/>
      <c r="R8" s="22"/>
      <c r="S8" s="19"/>
      <c r="T8" s="23"/>
      <c r="U8"/>
      <c r="V8" s="27">
        <f>SUM(V6:V7)</f>
        <v>268234.5</v>
      </c>
    </row>
    <row r="9" spans="1:23" s="24" customFormat="1">
      <c r="A9" s="35" t="s">
        <v>18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7"/>
      <c r="V9" s="28">
        <f>V8</f>
        <v>268234.5</v>
      </c>
    </row>
    <row r="10" spans="1:23">
      <c r="A10" s="38" t="s">
        <v>19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pans="1:23">
      <c r="A11" s="39" t="s">
        <v>20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</row>
    <row r="12" spans="1:23" ht="18" customHeight="1">
      <c r="A12" s="46" t="s">
        <v>31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</row>
    <row r="13" spans="1:23">
      <c r="A13" s="31" t="s">
        <v>21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3"/>
    </row>
    <row r="15" spans="1:23">
      <c r="W15" s="26"/>
    </row>
    <row r="16" spans="1:23">
      <c r="W16" s="26"/>
    </row>
    <row r="17" spans="23:23">
      <c r="W17" s="26"/>
    </row>
  </sheetData>
  <mergeCells count="26">
    <mergeCell ref="B3:B5"/>
    <mergeCell ref="P3:R3"/>
    <mergeCell ref="R4:R5"/>
    <mergeCell ref="S4:S5"/>
    <mergeCell ref="P4:P5"/>
    <mergeCell ref="H4:I4"/>
    <mergeCell ref="D3:D5"/>
    <mergeCell ref="E3:E5"/>
    <mergeCell ref="N4:O4"/>
    <mergeCell ref="F3:O3"/>
    <mergeCell ref="A1:V2"/>
    <mergeCell ref="A13:V13"/>
    <mergeCell ref="S3:V3"/>
    <mergeCell ref="V4:V5"/>
    <mergeCell ref="A9:T9"/>
    <mergeCell ref="A10:V10"/>
    <mergeCell ref="A11:V11"/>
    <mergeCell ref="U4:U5"/>
    <mergeCell ref="T4:T5"/>
    <mergeCell ref="Q4:Q5"/>
    <mergeCell ref="L4:M4"/>
    <mergeCell ref="C3:C5"/>
    <mergeCell ref="F4:G4"/>
    <mergeCell ref="J4:K4"/>
    <mergeCell ref="A12:V12"/>
    <mergeCell ref="A3:A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IRU-PC</dc:creator>
  <cp:lastModifiedBy>IRU-PC</cp:lastModifiedBy>
  <dcterms:created xsi:type="dcterms:W3CDTF">2026-07-30T09:43:25Z</dcterms:created>
  <dcterms:modified xsi:type="dcterms:W3CDTF">2026-07-31T08:17:14Z</dcterms:modified>
</cp:coreProperties>
</file>