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Расчет цены" sheetId="2" r:id="rId1"/>
  </sheets>
  <definedNames>
    <definedName name="_xlnm.Print_Area" localSheetId="0">'Расчет цены'!$A$1:$Q$14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2"/>
  <c r="G11"/>
  <c r="F11"/>
  <c r="Q10" l="1"/>
  <c r="Q9" l="1"/>
  <c r="Q8"/>
  <c r="N10"/>
  <c r="N9"/>
  <c r="N8"/>
  <c r="K10"/>
  <c r="L10" s="1"/>
  <c r="M10" s="1"/>
  <c r="K9"/>
  <c r="L9" s="1"/>
  <c r="M9" s="1"/>
  <c r="K8"/>
  <c r="L8" s="1"/>
  <c r="Q5"/>
  <c r="Q7"/>
  <c r="Q6"/>
  <c r="N7"/>
  <c r="K7"/>
  <c r="L7" s="1"/>
  <c r="M7" s="1"/>
  <c r="Q11" l="1"/>
  <c r="M8"/>
  <c r="N5"/>
  <c r="K5" l="1"/>
  <c r="L5" s="1"/>
  <c r="M5" s="1"/>
  <c r="N6"/>
  <c r="K6" l="1"/>
  <c r="L6" l="1"/>
  <c r="M6" s="1"/>
  <c r="M12"/>
</calcChain>
</file>

<file path=xl/sharedStrings.xml><?xml version="1.0" encoding="utf-8"?>
<sst xmlns="http://schemas.openxmlformats.org/spreadsheetml/2006/main" count="40" uniqueCount="33">
  <si>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</si>
  <si>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</si>
  <si>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</si>
  <si>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</si>
  <si>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</si>
  <si>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</si>
  <si>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</si>
  <si>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</si>
  <si>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</si>
  <si>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</si>
  <si>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</si>
  <si>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</si>
  <si>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</si>
  <si>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</si>
  <si>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Расчёт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</si>
  <si>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 xml:space="preserve"> </t>
  </si>
  <si>
    <t xml:space="preserve"> Средняя цена за единицу изм. (руб.)</t>
  </si>
  <si>
    <t>Средняя цена за единицу изм. с округлением (вниз) до сотых долей после запятой (руб.)</t>
  </si>
  <si>
    <t>Начальная максимальная цена контракта с учетом округления цены за единицу (руб.)</t>
  </si>
  <si>
    <t>Приложение № 6 к Государственному контракту №____ от "___"________ 2020 г.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</si>
  <si>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</si>
  <si>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КП №1</t>
  </si>
  <si>
    <t>КП №2</t>
  </si>
  <si>
    <t>КП №3</t>
  </si>
  <si>
    <t>рублей</t>
  </si>
  <si>
    <t>шт</t>
  </si>
  <si>
    <t xml:space="preserve">Выключатель с рамкой
ОКПД2 27.33.11.140
КТРУ 27.33.10.000-00000003
</t>
  </si>
  <si>
    <t xml:space="preserve">Панель светодиодная (светильник) 
ОКПД2 27.40.25.123
КТРУ 27.33.10.000-00000003
</t>
  </si>
  <si>
    <t xml:space="preserve">Розетка двойная с рамкой
ОКПД2 27.33.13.110
КТРУ 27.33.13.110-00000001
</t>
  </si>
  <si>
    <t xml:space="preserve">Розетка одинарная с рамкой
ОКПД2 27.33.13.110
КТРУ 27.33.13.110-00000001
</t>
  </si>
  <si>
    <t xml:space="preserve">Светильник потолочный офисный светодиодный, линейный 
ОКПД2 27.40.25.123
КТРУ 27.33.10.000-00000003
</t>
  </si>
  <si>
    <t xml:space="preserve">Подрозетник
ОКПД2 27.33.14.000
КТРУ 27.33.10.000-00000003
</t>
  </si>
  <si>
    <r>
      <t xml:space="preserve">Государственным заказчиком принято решение о размещении заказа на закупку товаров. При этом </t>
    </r>
    <r>
      <rPr>
        <b/>
        <sz val="12"/>
        <color rgb="FF000000"/>
        <rFont val="Times New Roman"/>
        <family val="1"/>
        <charset val="204"/>
      </rPr>
      <t>НМЦК составит 37159  рублей 87 копеек,</t>
    </r>
    <r>
      <rPr>
        <sz val="12"/>
        <color indexed="8"/>
        <rFont val="Times New Roman"/>
        <family val="1"/>
        <charset val="204"/>
      </rPr>
      <t xml:space="preserve"> с учетом стоимости тары и упаковочных материалов, транспортных расходов, расходов на страхование, налогов, сборов и других обязательных платежей.</t>
    </r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</si>
</sst>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,##0.0000"/>
  </numFmts>
  <fonts count="11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2" fontId="7" fillId="0" borderId="4" xfId="0" applyNumberFormat="1" applyFont="1" applyBorder="1" applyAlignment="1" applyProtection="1">
      <alignment horizontal="center" vertical="center" wrapText="1"/>
      <protection locked="0"/>
    </xf>
    <xf numFmtId="4" fontId="8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2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/>
    </xf>
    <xf numFmtId="0" fontId="1" fillId="0" borderId="5" xfId="0" applyFont="1" applyBorder="1"/>
    <xf numFmtId="0" fontId="2" fillId="0" borderId="3" xfId="0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left" vertical="center" wrapText="1" indent="2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165" fontId="1" fillId="0" borderId="4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2" fontId="2" fillId="0" borderId="16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68580</xdr:colOff>
      <xdr:row>3</xdr:row>
      <xdr:rowOff>952500</xdr:rowOff>
    </xdr:from>
    <xdr:to>
      <xdr:col>13</xdr:col>
      <xdr:colOff>45720</xdr:colOff>
      <xdr:row>3</xdr:row>
      <xdr:rowOff>1303020</xdr:rowOff>
    </xdr:to>
    <xdr:pic>
      <xdr:nvPicPr>
        <xdr:cNvPr id="2437" name="Picture 1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9433560" y="3360420"/>
          <a:ext cx="960120" cy="3505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22860</xdr:colOff>
      <xdr:row>3</xdr:row>
      <xdr:rowOff>922020</xdr:rowOff>
    </xdr:from>
    <xdr:to>
      <xdr:col>11</xdr:col>
      <xdr:colOff>1051560</xdr:colOff>
      <xdr:row>3</xdr:row>
      <xdr:rowOff>1363980</xdr:rowOff>
    </xdr:to>
    <xdr:pic>
      <xdr:nvPicPr>
        <xdr:cNvPr id="2438" name="Picture 2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328660" y="3329940"/>
          <a:ext cx="1028700" cy="44196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22860</xdr:colOff>
      <xdr:row>3</xdr:row>
      <xdr:rowOff>1600200</xdr:rowOff>
    </xdr:from>
    <xdr:to>
      <xdr:col>13</xdr:col>
      <xdr:colOff>1546860</xdr:colOff>
      <xdr:row>3</xdr:row>
      <xdr:rowOff>1965960</xdr:rowOff>
    </xdr:to>
    <xdr:pic>
      <xdr:nvPicPr>
        <xdr:cNvPr id="2439" name="Picture 5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70820" y="4008120"/>
          <a:ext cx="1524000" cy="36576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274320</xdr:colOff>
      <xdr:row>3</xdr:row>
      <xdr:rowOff>1402080</xdr:rowOff>
    </xdr:from>
    <xdr:to>
      <xdr:col>13</xdr:col>
      <xdr:colOff>434340</xdr:colOff>
      <xdr:row>3</xdr:row>
      <xdr:rowOff>1630680</xdr:rowOff>
    </xdr:to>
    <xdr:pic>
      <xdr:nvPicPr>
        <xdr:cNvPr id="2440" name="Picture 6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22280" y="3810000"/>
          <a:ext cx="16002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0"/>
  <sheetViews>
    <sheetView tabSelected="1" view="pageBreakPreview" topLeftCell="A2" zoomScaleSheetLayoutView="100" zoomScalePageLayoutView="90" workbookViewId="0">
      <selection activeCell="B14" sqref="B14:Q14"/>
    </sheetView>
  </sheetViews>
  <sheetFormatPr defaultColWidth="9.140625" defaultRowHeight="12.75"/>
  <cols>
    <col min="1" max="1" width="4.140625" style="1" customWidth="1"/>
    <col min="2" max="2" width="12.5703125" style="1" customWidth="1"/>
    <col min="3" max="3" width="19.42578125" style="1" customWidth="1"/>
    <col min="4" max="4" width="5.85546875" style="1" customWidth="1"/>
    <col min="5" max="5" width="10.5703125" style="1" customWidth="1"/>
    <col min="6" max="8" width="11.7109375" style="1" customWidth="1"/>
    <col min="9" max="9" width="9.85546875" style="1" customWidth="1"/>
    <col min="10" max="10" width="11.28515625" style="1" bestFit="1" customWidth="1"/>
    <col min="11" max="11" width="15.5703125" style="1" customWidth="1"/>
    <col min="12" max="12" width="16.42578125" style="1" customWidth="1"/>
    <col min="13" max="13" width="14.28515625" style="1" customWidth="1"/>
    <col min="14" max="14" width="22.7109375" style="1" customWidth="1"/>
    <col min="15" max="15" width="10.85546875" style="1" bestFit="1" customWidth="1"/>
    <col min="16" max="16" width="10" style="1" bestFit="1" customWidth="1"/>
    <col min="17" max="17" width="12.5703125" style="1" customWidth="1"/>
    <col min="18" max="18" width="0.140625" style="1" customWidth="1"/>
    <col min="19" max="20" width="9.140625" style="1" hidden="1" customWidth="1"/>
    <col min="21" max="16384" width="9.140625" style="1"/>
  </cols>
  <sheetData>
    <row r="1" spans="1:25" ht="111.75" hidden="1" customHeight="1">
      <c r="N1" s="34" t="s">
        <v>19</v>
      </c>
      <c r="O1" s="34"/>
      <c r="P1" s="34"/>
      <c r="Q1" s="34"/>
    </row>
    <row r="2" spans="1:25" ht="39" customHeight="1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5" ht="39" customHeight="1">
      <c r="A3" s="39" t="s">
        <v>0</v>
      </c>
      <c r="B3" s="42" t="s">
        <v>1</v>
      </c>
      <c r="C3" s="43"/>
      <c r="D3" s="39" t="s">
        <v>2</v>
      </c>
      <c r="E3" s="39" t="s">
        <v>3</v>
      </c>
      <c r="F3" s="36" t="s">
        <v>4</v>
      </c>
      <c r="G3" s="37"/>
      <c r="H3" s="37"/>
      <c r="I3" s="35" t="s">
        <v>5</v>
      </c>
      <c r="J3" s="35"/>
      <c r="K3" s="46" t="s">
        <v>6</v>
      </c>
      <c r="L3" s="46"/>
      <c r="M3" s="46"/>
      <c r="N3" s="38" t="s">
        <v>7</v>
      </c>
      <c r="O3" s="38"/>
      <c r="P3" s="38"/>
      <c r="Q3" s="38"/>
    </row>
    <row r="4" spans="1:25" ht="159" customHeight="1">
      <c r="A4" s="40"/>
      <c r="B4" s="44"/>
      <c r="C4" s="45"/>
      <c r="D4" s="40"/>
      <c r="E4" s="40"/>
      <c r="F4" s="22" t="s">
        <v>21</v>
      </c>
      <c r="G4" s="19" t="s">
        <v>22</v>
      </c>
      <c r="H4" s="19" t="s">
        <v>23</v>
      </c>
      <c r="I4" s="3" t="s">
        <v>8</v>
      </c>
      <c r="J4" s="3" t="s">
        <v>9</v>
      </c>
      <c r="K4" s="3" t="s">
        <v>10</v>
      </c>
      <c r="L4" s="3" t="s">
        <v>11</v>
      </c>
      <c r="M4" s="14" t="s">
        <v>12</v>
      </c>
      <c r="N4" s="3" t="s">
        <v>13</v>
      </c>
      <c r="O4" s="3" t="s">
        <v>16</v>
      </c>
      <c r="P4" s="3" t="s">
        <v>17</v>
      </c>
      <c r="Q4" s="2" t="s">
        <v>18</v>
      </c>
    </row>
    <row r="5" spans="1:25" ht="57" customHeight="1">
      <c r="A5" s="9">
        <v>1</v>
      </c>
      <c r="B5" s="32" t="s">
        <v>26</v>
      </c>
      <c r="C5" s="33"/>
      <c r="D5" s="27" t="s">
        <v>25</v>
      </c>
      <c r="E5" s="27">
        <v>24</v>
      </c>
      <c r="F5" s="25">
        <v>71</v>
      </c>
      <c r="G5" s="18">
        <v>45.4</v>
      </c>
      <c r="H5" s="18">
        <v>85</v>
      </c>
      <c r="I5" s="11"/>
      <c r="J5" s="6"/>
      <c r="K5" s="21">
        <f t="shared" ref="K5" si="0">AVERAGE(F5:J5)</f>
        <v>67.13333333333334</v>
      </c>
      <c r="L5" s="7">
        <f t="shared" ref="L5:L10" si="1">SQRT((SUM(IF(F5&gt;0,POWER(F5-K5,2),0),IF(G5&gt;0,POWER(G5-K5,2),0),IF(H5&gt;0,POWER(H5-K5,2),0),IF(I5&gt;0,POWER(I5-K5,2),0),IF(J5&gt;0,POWER(J5-K5,2),0),))/(COUNTA(F5:J5)-1))</f>
        <v>20.08116862469247</v>
      </c>
      <c r="M5" s="7">
        <f t="shared" ref="M5" si="2">L5/K5*100</f>
        <v>29.912366372431681</v>
      </c>
      <c r="N5" s="8">
        <f>((E5/COUNTA(F5:J5))*(SUM(F5:J5)))</f>
        <v>1611.2</v>
      </c>
      <c r="O5" s="16">
        <v>67.133300000000006</v>
      </c>
      <c r="P5" s="8">
        <v>67.133300000000006</v>
      </c>
      <c r="Q5" s="8">
        <f>((E5/COUNTA(F5:J5))*(SUM(F5:J5)))</f>
        <v>1611.2</v>
      </c>
      <c r="Y5" s="1" t="s">
        <v>15</v>
      </c>
    </row>
    <row r="6" spans="1:25" ht="62.25" customHeight="1">
      <c r="A6" s="9">
        <v>2</v>
      </c>
      <c r="B6" s="32" t="s">
        <v>27</v>
      </c>
      <c r="C6" s="33"/>
      <c r="D6" s="27" t="s">
        <v>25</v>
      </c>
      <c r="E6" s="27">
        <v>40</v>
      </c>
      <c r="F6" s="25">
        <v>808</v>
      </c>
      <c r="G6" s="18">
        <v>649.9</v>
      </c>
      <c r="H6" s="18">
        <v>800</v>
      </c>
      <c r="I6" s="11"/>
      <c r="J6" s="6"/>
      <c r="K6" s="21">
        <f t="shared" ref="K6:K10" si="3">AVERAGE(F6:J6)</f>
        <v>752.63333333333333</v>
      </c>
      <c r="L6" s="7">
        <f t="shared" si="1"/>
        <v>89.059549366327559</v>
      </c>
      <c r="M6" s="7">
        <f t="shared" ref="M6:M10" si="4">L6/K6*100</f>
        <v>11.833059395853789</v>
      </c>
      <c r="N6" s="8">
        <f t="shared" ref="N6:N10" si="5">((E6/COUNTA(F6:J6))*(SUM(F6:J6)))</f>
        <v>30105.333333333336</v>
      </c>
      <c r="O6" s="16">
        <v>752.63329999999996</v>
      </c>
      <c r="P6" s="8">
        <v>752.63329999999996</v>
      </c>
      <c r="Q6" s="8">
        <f>((E6/COUNTA(F6:J6))*(SUM(F6:J6)))</f>
        <v>30105.333333333336</v>
      </c>
      <c r="Y6" s="1" t="s">
        <v>15</v>
      </c>
    </row>
    <row r="7" spans="1:25" s="5" customFormat="1" ht="65.25" customHeight="1">
      <c r="A7" s="9">
        <v>3</v>
      </c>
      <c r="B7" s="33" t="s">
        <v>28</v>
      </c>
      <c r="C7" s="47"/>
      <c r="D7" s="27" t="s">
        <v>25</v>
      </c>
      <c r="E7" s="27">
        <v>1</v>
      </c>
      <c r="F7" s="26">
        <v>298</v>
      </c>
      <c r="G7" s="18">
        <v>191</v>
      </c>
      <c r="H7" s="18">
        <v>294</v>
      </c>
      <c r="I7" s="11"/>
      <c r="J7" s="6"/>
      <c r="K7" s="21">
        <f t="shared" si="3"/>
        <v>261</v>
      </c>
      <c r="L7" s="7">
        <f t="shared" si="1"/>
        <v>60.654760736482999</v>
      </c>
      <c r="M7" s="7">
        <f t="shared" si="4"/>
        <v>23.239371929686971</v>
      </c>
      <c r="N7" s="8">
        <f t="shared" si="5"/>
        <v>261</v>
      </c>
      <c r="O7" s="16">
        <v>261</v>
      </c>
      <c r="P7" s="8">
        <v>261</v>
      </c>
      <c r="Q7" s="8">
        <f>((E7/COUNTA(F7:J7))*(SUM(F7:J7)))</f>
        <v>261</v>
      </c>
    </row>
    <row r="8" spans="1:25" ht="61.5" customHeight="1">
      <c r="A8" s="9">
        <v>4</v>
      </c>
      <c r="B8" s="48" t="s">
        <v>29</v>
      </c>
      <c r="C8" s="49"/>
      <c r="D8" s="27" t="s">
        <v>25</v>
      </c>
      <c r="E8" s="27">
        <v>6</v>
      </c>
      <c r="F8" s="25">
        <v>256</v>
      </c>
      <c r="G8" s="18">
        <v>225</v>
      </c>
      <c r="H8" s="18">
        <v>270</v>
      </c>
      <c r="I8" s="11"/>
      <c r="J8" s="6"/>
      <c r="K8" s="21">
        <f t="shared" si="3"/>
        <v>250.33333333333334</v>
      </c>
      <c r="L8" s="7">
        <f t="shared" si="1"/>
        <v>23.028967265887832</v>
      </c>
      <c r="M8" s="7">
        <f t="shared" si="4"/>
        <v>9.1993211448286942</v>
      </c>
      <c r="N8" s="8">
        <f t="shared" si="5"/>
        <v>1502</v>
      </c>
      <c r="O8" s="16">
        <v>250.33330000000001</v>
      </c>
      <c r="P8" s="8">
        <v>250.33330000000001</v>
      </c>
      <c r="Q8" s="8">
        <f t="shared" ref="Q8:Q9" si="6">((E8/COUNTA(F8:J8))*(SUM(F8:J8)))</f>
        <v>1502</v>
      </c>
    </row>
    <row r="9" spans="1:25" ht="66.75" customHeight="1">
      <c r="A9" s="9">
        <v>5</v>
      </c>
      <c r="B9" s="48" t="s">
        <v>30</v>
      </c>
      <c r="C9" s="49"/>
      <c r="D9" s="27" t="s">
        <v>25</v>
      </c>
      <c r="E9" s="27">
        <v>5</v>
      </c>
      <c r="F9" s="25">
        <v>820</v>
      </c>
      <c r="G9" s="18">
        <v>567</v>
      </c>
      <c r="H9" s="18">
        <v>676</v>
      </c>
      <c r="I9" s="11"/>
      <c r="J9" s="6"/>
      <c r="K9" s="21">
        <f t="shared" si="3"/>
        <v>687.66666666666663</v>
      </c>
      <c r="L9" s="7">
        <f t="shared" si="1"/>
        <v>126.90284998113057</v>
      </c>
      <c r="M9" s="7">
        <f t="shared" si="4"/>
        <v>18.454122634192522</v>
      </c>
      <c r="N9" s="8">
        <f t="shared" si="5"/>
        <v>3438.3333333333335</v>
      </c>
      <c r="O9" s="16">
        <v>687.66669999999999</v>
      </c>
      <c r="P9" s="8">
        <v>687.66669999999999</v>
      </c>
      <c r="Q9" s="8">
        <f t="shared" si="6"/>
        <v>3438.3333333333335</v>
      </c>
    </row>
    <row r="10" spans="1:25" ht="78" customHeight="1">
      <c r="A10" s="9">
        <v>6</v>
      </c>
      <c r="B10" s="48" t="s">
        <v>31</v>
      </c>
      <c r="C10" s="49"/>
      <c r="D10" s="27" t="s">
        <v>25</v>
      </c>
      <c r="E10" s="27">
        <v>11</v>
      </c>
      <c r="F10" s="25">
        <v>28</v>
      </c>
      <c r="G10" s="18">
        <v>17</v>
      </c>
      <c r="H10" s="18">
        <v>21</v>
      </c>
      <c r="I10" s="11"/>
      <c r="J10" s="6"/>
      <c r="K10" s="21">
        <f t="shared" si="3"/>
        <v>22</v>
      </c>
      <c r="L10" s="7">
        <f t="shared" si="1"/>
        <v>5.5677643628300215</v>
      </c>
      <c r="M10" s="7">
        <f t="shared" si="4"/>
        <v>25.308019831045552</v>
      </c>
      <c r="N10" s="8">
        <f t="shared" si="5"/>
        <v>242</v>
      </c>
      <c r="O10" s="16">
        <v>22</v>
      </c>
      <c r="P10" s="8">
        <v>22</v>
      </c>
      <c r="Q10" s="8">
        <f>((E10/COUNTA(F10:J10))*(SUM(F10:J10)))</f>
        <v>242</v>
      </c>
    </row>
    <row r="11" spans="1:25" ht="32.25" customHeight="1">
      <c r="A11" s="50"/>
      <c r="B11" s="51"/>
      <c r="C11" s="51"/>
      <c r="D11" s="51"/>
      <c r="E11" s="51"/>
      <c r="F11" s="51">
        <f>E10*F10+E9*F9+E8*F8+E7*F7+E6*F6+E5*F5</f>
        <v>40266</v>
      </c>
      <c r="G11" s="51">
        <f>E10*G10+E9*G9+E8*G8+E7*G7+E6*G6+E5*G5</f>
        <v>31648.6</v>
      </c>
      <c r="H11" s="51">
        <f>E10*H10+E9*H9+E8*H8+E7*H7+E6*H6+E5*H5</f>
        <v>39565</v>
      </c>
      <c r="I11" s="51"/>
      <c r="J11" s="51"/>
      <c r="K11" s="51"/>
      <c r="L11" s="51"/>
      <c r="M11" s="51"/>
      <c r="N11" s="51"/>
      <c r="O11" s="51"/>
      <c r="P11" s="52"/>
      <c r="Q11" s="15">
        <f>SUM(Q5:Q10)</f>
        <v>37159.866666666676</v>
      </c>
      <c r="R11" s="13"/>
    </row>
    <row r="12" spans="1:25" s="5" customFormat="1" ht="15.75">
      <c r="A12" s="28" t="s">
        <v>15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4">
        <f>Q11</f>
        <v>37159.866666666676</v>
      </c>
      <c r="N12" s="12" t="s">
        <v>24</v>
      </c>
      <c r="O12" s="12"/>
      <c r="P12" s="12"/>
      <c r="Q12" s="12"/>
      <c r="R12" s="10"/>
      <c r="S12" s="4"/>
    </row>
    <row r="13" spans="1:25" ht="48.75" customHeight="1">
      <c r="A13" s="20"/>
      <c r="B13" s="29" t="s">
        <v>32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1:25" ht="98.25" customHeight="1">
      <c r="A14" s="23"/>
      <c r="B14" s="31" t="s">
        <v>20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4"/>
      <c r="S14" s="24"/>
      <c r="T14" s="24"/>
    </row>
    <row r="50" spans="12:12">
      <c r="L50" s="17"/>
    </row>
  </sheetData>
  <sheetProtection selectLockedCells="1" selectUnlockedCells="1"/>
  <mergeCells count="19">
    <mergeCell ref="B7:C7"/>
    <mergeCell ref="B8:C8"/>
    <mergeCell ref="B6:C6"/>
    <mergeCell ref="B9:C9"/>
    <mergeCell ref="B10:C10"/>
    <mergeCell ref="B5:C5"/>
    <mergeCell ref="N1:Q1"/>
    <mergeCell ref="I3:J3"/>
    <mergeCell ref="F3:H3"/>
    <mergeCell ref="N3:Q3"/>
    <mergeCell ref="E3:E4"/>
    <mergeCell ref="A2:Q2"/>
    <mergeCell ref="A3:A4"/>
    <mergeCell ref="D3:D4"/>
    <mergeCell ref="B3:C4"/>
    <mergeCell ref="K3:M3"/>
    <mergeCell ref="A12:L12"/>
    <mergeCell ref="B13:T13"/>
    <mergeCell ref="B14:Q14"/>
  </mergeCells>
  <pageMargins left="0.25" right="0.25" top="0.75" bottom="0.75" header="0.3" footer="0.3"/>
  <pageSetup paperSize="9" scale="61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9-kab</cp:lastModifiedBy>
  <cp:lastPrinted>2026-03-23T10:29:44Z</cp:lastPrinted>
  <dcterms:created xsi:type="dcterms:W3CDTF">2014-06-13T08:59:54Z</dcterms:created>
  <dcterms:modified xsi:type="dcterms:W3CDTF">2026-03-23T10:29:50Z</dcterms:modified>
</cp:coreProperties>
</file>