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232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3" i="1" l="1"/>
  <c r="L11" i="1" l="1"/>
  <c r="K11" i="1"/>
  <c r="J11" i="1"/>
  <c r="I11" i="1"/>
  <c r="H11" i="1" l="1"/>
  <c r="J12" i="1" l="1"/>
  <c r="I12" i="1"/>
  <c r="H12" i="1"/>
  <c r="L12" i="1" s="1"/>
  <c r="K12" i="1" l="1"/>
  <c r="J10" i="1"/>
  <c r="H10" i="1"/>
  <c r="L10" i="1" s="1"/>
  <c r="I10" i="1" l="1"/>
  <c r="K10" i="1" s="1"/>
</calcChain>
</file>

<file path=xl/sharedStrings.xml><?xml version="1.0" encoding="utf-8"?>
<sst xmlns="http://schemas.openxmlformats.org/spreadsheetml/2006/main" count="32" uniqueCount="30">
  <si>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</si>
  <si>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</si>
  <si>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</si>
  <si>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</si>
  <si>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</si>
  <si>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</si>
  <si>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</si>
  <si>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</si>
  <si>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</si>
  <si>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</si>
  <si>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</si>
  <si>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</si>
  <si>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</si>
  <si>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
ОБОСНОВАНИЕ НАЧАЛЬНОЙ (максимальной) ЦЕНЫ КОНТРАКТА</t>
  </si>
  <si>
    <t>шт</t>
  </si>
  <si>
    <t>Всего к закупке:</t>
  </si>
  <si>
    <t>Источники информации, цена в руб. (сеть Интернет)</t>
  </si>
  <si>
    <t>Шаровой кран. Размеры 11/4"х11/4" гш ручка усиленная</t>
  </si>
  <si>
    <t xml:space="preserve">Кран шаровой угловой. Размеры 1/2"х3/4" шш </t>
  </si>
  <si>
    <t>Дата подготовки обоснования НМЦК:  18.06.2026</t>
  </si>
  <si>
    <t>Согласно расчету начальная (максимальная) цена контракта составляет 2 026,00 руб.</t>
  </si>
  <si>
    <t>Поставка сантехнических материалов</t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</si>
  <si>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2 026,00 руб.           
</t>
  </si>
  <si>
    <t>Метод сопоставимых рыночных цен (анализа рынка) на основании ст. 22 Федерального закона № 44-ФЗ
 от 05.04.2013 на основании исследования рынка, проведенные по инициативе заказчика на основании
 коммерческих предложений потенциальных участников</t>
  </si>
  <si>
    <t>Ед. изм.</t>
  </si>
  <si>
    <t>Организация 1</t>
  </si>
  <si>
    <t>Организация 2</t>
  </si>
  <si>
    <t>Организация 3</t>
  </si>
  <si>
    <t>Организация 4</t>
  </si>
  <si>
    <t xml:space="preserve">Хомут со шпилькой. Размеры 75-80 (2 1/2") со шпилькой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</si>
</sst>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6" fillId="0" borderId="1" xfId="2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selection activeCell="O3" sqref="O3"/>
    </sheetView>
  </sheetViews>
  <sheetFormatPr defaultRowHeight="15" x14ac:dyDescent="0.25"/>
  <cols>
    <col min="1" max="1" width="19.42578125" customWidth="1"/>
    <col min="2" max="2" width="7.7109375" customWidth="1"/>
    <col min="3" max="3" width="10.140625" customWidth="1"/>
    <col min="4" max="7" width="16.28515625" customWidth="1"/>
    <col min="8" max="8" width="10.28515625" customWidth="1"/>
    <col min="9" max="9" width="10.42578125" customWidth="1"/>
    <col min="10" max="10" width="10.5703125" customWidth="1"/>
    <col min="11" max="11" width="9.85546875" customWidth="1"/>
    <col min="12" max="12" width="12" customWidth="1"/>
  </cols>
  <sheetData>
    <row r="1" spans="1:12" ht="54" customHeight="1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38.1" customHeight="1" x14ac:dyDescent="0.25">
      <c r="A2" s="22" t="s">
        <v>10</v>
      </c>
      <c r="B2" s="23"/>
      <c r="C2" s="23"/>
      <c r="D2" s="24" t="s">
        <v>21</v>
      </c>
      <c r="E2" s="24"/>
      <c r="F2" s="24"/>
      <c r="G2" s="24"/>
      <c r="H2" s="24"/>
      <c r="I2" s="24"/>
      <c r="J2" s="24"/>
      <c r="K2" s="24"/>
      <c r="L2" s="24"/>
    </row>
    <row r="3" spans="1:12" ht="33.4" customHeight="1" x14ac:dyDescent="0.25">
      <c r="A3" s="22" t="s">
        <v>11</v>
      </c>
      <c r="B3" s="23"/>
      <c r="C3" s="23"/>
      <c r="D3" s="25" t="s">
        <v>9</v>
      </c>
      <c r="E3" s="25"/>
      <c r="F3" s="25"/>
      <c r="G3" s="25"/>
      <c r="H3" s="25"/>
      <c r="I3" s="25"/>
      <c r="J3" s="25"/>
      <c r="K3" s="25"/>
      <c r="L3" s="25"/>
    </row>
    <row r="4" spans="1:12" ht="48.95" customHeight="1" x14ac:dyDescent="0.25">
      <c r="A4" s="22" t="s">
        <v>12</v>
      </c>
      <c r="B4" s="23"/>
      <c r="C4" s="23"/>
      <c r="D4" s="26" t="s">
        <v>23</v>
      </c>
      <c r="E4" s="26"/>
      <c r="F4" s="25"/>
      <c r="G4" s="25"/>
      <c r="H4" s="25"/>
      <c r="I4" s="25"/>
      <c r="J4" s="25"/>
      <c r="K4" s="25"/>
      <c r="L4" s="25"/>
    </row>
    <row r="5" spans="1:12" ht="48.95" customHeight="1" x14ac:dyDescent="0.25">
      <c r="A5" s="23" t="s">
        <v>0</v>
      </c>
      <c r="B5" s="23"/>
      <c r="C5" s="23"/>
      <c r="D5" s="27" t="s">
        <v>20</v>
      </c>
      <c r="E5" s="27"/>
      <c r="F5" s="24"/>
      <c r="G5" s="24"/>
      <c r="H5" s="24"/>
      <c r="I5" s="24"/>
      <c r="J5" s="24"/>
      <c r="K5" s="24"/>
      <c r="L5" s="24"/>
    </row>
    <row r="6" spans="1:12" ht="28.5" customHeight="1" x14ac:dyDescent="0.25">
      <c r="A6" s="17" t="s">
        <v>19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15.75" x14ac:dyDescent="0.25">
      <c r="A7" s="28" t="s">
        <v>1</v>
      </c>
      <c r="B7" s="28"/>
      <c r="C7" s="28"/>
      <c r="D7" s="28"/>
      <c r="E7" s="28"/>
      <c r="F7" s="28"/>
      <c r="G7" s="7"/>
      <c r="H7" s="7"/>
      <c r="I7" s="7"/>
      <c r="J7" s="7"/>
      <c r="K7" s="7"/>
      <c r="L7" s="7"/>
    </row>
    <row r="8" spans="1:12" ht="47.25" customHeight="1" x14ac:dyDescent="0.25">
      <c r="A8" s="13" t="s">
        <v>6</v>
      </c>
      <c r="B8" s="13" t="s">
        <v>24</v>
      </c>
      <c r="C8" s="13" t="s">
        <v>2</v>
      </c>
      <c r="D8" s="13" t="s">
        <v>16</v>
      </c>
      <c r="E8" s="13"/>
      <c r="F8" s="13"/>
      <c r="G8" s="13"/>
      <c r="H8" s="13" t="s">
        <v>3</v>
      </c>
      <c r="I8" s="13" t="s">
        <v>4</v>
      </c>
      <c r="J8" s="13" t="s">
        <v>8</v>
      </c>
      <c r="K8" s="13" t="s">
        <v>7</v>
      </c>
      <c r="L8" s="21" t="s">
        <v>5</v>
      </c>
    </row>
    <row r="9" spans="1:12" ht="76.5" customHeight="1" x14ac:dyDescent="0.25">
      <c r="A9" s="14"/>
      <c r="B9" s="13"/>
      <c r="C9" s="13"/>
      <c r="D9" s="1" t="s">
        <v>25</v>
      </c>
      <c r="E9" s="11" t="s">
        <v>26</v>
      </c>
      <c r="F9" s="1" t="s">
        <v>27</v>
      </c>
      <c r="G9" s="8" t="s">
        <v>28</v>
      </c>
      <c r="H9" s="13"/>
      <c r="I9" s="13"/>
      <c r="J9" s="13"/>
      <c r="K9" s="13"/>
      <c r="L9" s="21"/>
    </row>
    <row r="10" spans="1:12" ht="57.75" customHeight="1" x14ac:dyDescent="0.25">
      <c r="A10" s="2" t="s">
        <v>17</v>
      </c>
      <c r="B10" s="9" t="s">
        <v>14</v>
      </c>
      <c r="C10" s="9">
        <v>1</v>
      </c>
      <c r="D10" s="3">
        <v>1575.95</v>
      </c>
      <c r="E10" s="3">
        <v>1539</v>
      </c>
      <c r="F10" s="3">
        <v>1400</v>
      </c>
      <c r="G10" s="3">
        <v>1705.85</v>
      </c>
      <c r="H10" s="4">
        <f>SMALL(D10:G10,1)</f>
        <v>1400</v>
      </c>
      <c r="I10" s="5">
        <f>ROUND(AVERAGE(D10:G10),2)</f>
        <v>1555.2</v>
      </c>
      <c r="J10" s="5">
        <f>STDEV(D10:G10)</f>
        <v>125.79807232227364</v>
      </c>
      <c r="K10" s="6">
        <f>J10/I10*100</f>
        <v>8.0888678190762366</v>
      </c>
      <c r="L10" s="5">
        <f>H10*C10</f>
        <v>1400</v>
      </c>
    </row>
    <row r="11" spans="1:12" ht="57.75" customHeight="1" x14ac:dyDescent="0.25">
      <c r="A11" s="2" t="s">
        <v>18</v>
      </c>
      <c r="B11" s="12" t="s">
        <v>14</v>
      </c>
      <c r="C11" s="11">
        <v>1</v>
      </c>
      <c r="D11" s="3">
        <v>586.48</v>
      </c>
      <c r="E11" s="3">
        <v>535</v>
      </c>
      <c r="F11" s="3">
        <v>521</v>
      </c>
      <c r="G11" s="3">
        <v>634.82000000000005</v>
      </c>
      <c r="H11" s="4">
        <f>SMALL(D11:G11,1)</f>
        <v>521</v>
      </c>
      <c r="I11" s="5">
        <f>ROUND(AVERAGE(D11:G11),2)</f>
        <v>569.33000000000004</v>
      </c>
      <c r="J11" s="5">
        <f>STDEV(D11:G11)</f>
        <v>51.953185016256086</v>
      </c>
      <c r="K11" s="6">
        <f>J11/I11*100</f>
        <v>9.1253201159707178</v>
      </c>
      <c r="L11" s="5">
        <f>H11*C11</f>
        <v>521</v>
      </c>
    </row>
    <row r="12" spans="1:12" ht="57.75" customHeight="1" x14ac:dyDescent="0.25">
      <c r="A12" s="2" t="s">
        <v>29</v>
      </c>
      <c r="B12" s="10" t="s">
        <v>14</v>
      </c>
      <c r="C12" s="10">
        <v>2</v>
      </c>
      <c r="D12" s="3">
        <v>65.290000000000006</v>
      </c>
      <c r="E12" s="3">
        <v>52.5</v>
      </c>
      <c r="F12" s="3">
        <v>58</v>
      </c>
      <c r="G12" s="3">
        <v>70.67</v>
      </c>
      <c r="H12" s="4">
        <f>SMALL(D12:G12,1)</f>
        <v>52.5</v>
      </c>
      <c r="I12" s="5">
        <f>ROUND(AVERAGE(D12:G12),2)</f>
        <v>61.62</v>
      </c>
      <c r="J12" s="5">
        <f>STDEV(D12:G12)</f>
        <v>7.9927070925103783</v>
      </c>
      <c r="K12" s="6">
        <f>J12/I12*100</f>
        <v>12.970962500016842</v>
      </c>
      <c r="L12" s="5">
        <f>H12*C12</f>
        <v>105</v>
      </c>
    </row>
    <row r="13" spans="1:12" x14ac:dyDescent="0.25">
      <c r="A13" s="7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3">
        <f>SUM(L10:L12)</f>
        <v>2026</v>
      </c>
    </row>
    <row r="14" spans="1:12" x14ac:dyDescent="0.25">
      <c r="A14" s="15" t="s">
        <v>22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21">
    <mergeCell ref="A14:L15"/>
    <mergeCell ref="A6:L6"/>
    <mergeCell ref="A1:L1"/>
    <mergeCell ref="L8:L9"/>
    <mergeCell ref="J8:J9"/>
    <mergeCell ref="A2:C2"/>
    <mergeCell ref="D2:L2"/>
    <mergeCell ref="A3:C3"/>
    <mergeCell ref="D3:L3"/>
    <mergeCell ref="A4:C4"/>
    <mergeCell ref="D4:L4"/>
    <mergeCell ref="A5:C5"/>
    <mergeCell ref="D5:L5"/>
    <mergeCell ref="A7:F7"/>
    <mergeCell ref="C8:C9"/>
    <mergeCell ref="D8:G8"/>
    <mergeCell ref="H8:H9"/>
    <mergeCell ref="I8:I9"/>
    <mergeCell ref="K8:K9"/>
    <mergeCell ref="A8:A9"/>
    <mergeCell ref="B8:B9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2026-06-18T07:17:20Z</cp:lastPrinted>
  <dcterms:created xsi:type="dcterms:W3CDTF">2022-01-19T11:20:17Z</dcterms:created>
  <dcterms:modified xsi:type="dcterms:W3CDTF">2026-06-22T13:58:39Z</dcterms:modified>
</cp:coreProperties>
</file>