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4120" windowHeight="12075"/>
  </bookViews>
  <sheets>
    <sheet name="ОНМЦ" sheetId="1" r:id="rId1"/>
  </sheets>
  <calcPr calcId="145621"/>
</workbook>
</file>

<file path=xl/calcChain.xml><?xml version="1.0" encoding="utf-8"?>
<calcChain xmlns="http://schemas.openxmlformats.org/spreadsheetml/2006/main">
  <c r="W5" i="1" l="1"/>
  <c r="X5" i="1" s="1"/>
  <c r="Y5" i="1" s="1"/>
  <c r="M5" i="1" l="1"/>
  <c r="N5" i="1" s="1"/>
  <c r="L5" i="1"/>
  <c r="I5" i="1"/>
  <c r="J5" i="1"/>
  <c r="K5" i="1" s="1"/>
  <c r="Y8" i="1" l="1"/>
  <c r="P5" i="1"/>
  <c r="P8" i="1" s="1"/>
  <c r="E19" i="1" s="1"/>
</calcChain>
</file>

<file path=xl/sharedStrings.xml><?xml version="1.0" encoding="utf-8"?>
<sst xmlns="http://schemas.openxmlformats.org/spreadsheetml/2006/main" count="39" uniqueCount="39">
  <si>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</si>
  <si>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</si>
  <si>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</si>
  <si>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Коммерческие предложения (руб.)</t>
  </si>
  <si>
    <t xml:space="preserve"> 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</si>
  <si>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НМЦК контракта с учетом округления цены за единицу (руб.)</t>
  </si>
  <si>
    <t>Однородность совокупности значений выявленных цен, используемых в расчете НМЦК</t>
  </si>
  <si>
    <t xml:space="preserve">Средняя арифметическая цена за единицу                      &lt;ц&gt; </t>
  </si>
  <si>
    <t>НМЦК, определяемая методом сопоставимых рыночных цен (анализа рынка)*</t>
  </si>
  <si>
    <t xml:space="preserve">Обоснование начальной (максимальной) цены контрата (НМЦК) </t>
  </si>
  <si>
    <t>Ед.изм.</t>
  </si>
  <si>
    <t>Кол-во</t>
  </si>
  <si>
    <t>№ п/п</t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</si>
  <si>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</si>
  <si>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Наименование товара </t>
  </si>
  <si>
    <t xml:space="preserve">КП №1 </t>
  </si>
  <si>
    <t>КП №3</t>
  </si>
  <si>
    <t>КП 1 - от 08.06.2022 № б/н</t>
  </si>
  <si>
    <t>КП 2 - от 08.06.2022 № б/н</t>
  </si>
  <si>
    <t>КП 3 - от 08.06.2022 № б/н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</si>
  <si>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</t>
    </r>
    <r>
      <rPr>
        <i/>
        <sz val="11"/>
        <color indexed="10"/>
        <rFont val="Times New Roman"/>
        <family val="1"/>
        <charset val="204"/>
      </rPr>
      <t>33</t>
    </r>
    <r>
      <rPr>
        <i/>
        <sz val="11"/>
        <color indexed="8"/>
        <rFont val="Times New Roman"/>
        <family val="1"/>
        <charset val="204"/>
      </rPr>
      <t>%)</t>
    </r>
  </si>
  <si>
    <t xml:space="preserve">цена контракта в размере </t>
  </si>
  <si>
    <t xml:space="preserve">(подпись/расшифровка подписи)                                                      </t>
  </si>
  <si>
    <r>
      <t xml:space="preserve">Исходя из части 2 статьи 72 БК РФ и в соответствии с доведенными лимитами финансирования </t>
    </r>
    <r>
      <rPr>
        <sz val="12"/>
        <color indexed="8"/>
        <rFont val="Times New Roman"/>
        <family val="1"/>
        <charset val="204"/>
      </rPr>
      <t>, установлена начальная (максимальная)</t>
    </r>
  </si>
  <si>
    <t>ИТОГО</t>
  </si>
  <si>
    <t>Исходя из части 2 статьи 72 БК РФ и в соответствии с доведенными лимитами финансирования , установлена начальная (максимальная)</t>
  </si>
  <si>
    <t>план</t>
  </si>
  <si>
    <t>КП №2</t>
  </si>
  <si>
    <t>шт</t>
  </si>
  <si>
    <t xml:space="preserve">________________/ Шимитенко Л.Н./                                          </t>
  </si>
  <si>
    <t>Ведущий специалист-эксперт финансово-хозяйственного отдела</t>
  </si>
  <si>
    <t xml:space="preserve">Дата подготовки обоснования НМЦК:2кв 2026 г.                            </t>
  </si>
  <si>
    <t xml:space="preserve">(шестнадцать тысяч двести тринадцать) рублей 00 копеек </t>
  </si>
  <si>
    <t xml:space="preserve">SSD накопитель </t>
  </si>
  <si>
    <t xml:space="preserve">НМЦК, с учетом снижения, исходя из части 2 статьи 72 БК РФ и в соответствии с доведенными лимитами финансирования </t>
  </si>
  <si>
    <t xml:space="preserve">% снижения под установленный ЛБО </t>
  </si>
  <si>
    <t>Снижение, руб</t>
  </si>
  <si>
    <t xml:space="preserve">Цена </t>
  </si>
  <si>
    <t>Стоимость с учетом снижения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</si>
</sst>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0.0000"/>
    <numFmt numFmtId="166" formatCode="_-* #,##0.00[$р.-419]_-;\-* #,##0.00[$р.-419]_-;_-* &quot;-&quot;??[$р.-419]_-;_-@_-"/>
  </numFmts>
  <fonts count="36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7" fillId="3" borderId="0" applyNumberFormat="0" applyBorder="0" applyAlignment="0" applyProtection="0"/>
  </cellStyleXfs>
  <cellXfs count="75">
    <xf numFmtId="0" fontId="0" fillId="0" borderId="0" xfId="0"/>
    <xf numFmtId="0" fontId="19" fillId="0" borderId="0" xfId="0" applyFont="1"/>
    <xf numFmtId="0" fontId="19" fillId="0" borderId="0" xfId="0" applyFont="1" applyAlignment="1" applyProtection="1">
      <alignment wrapText="1"/>
      <protection locked="0"/>
    </xf>
    <xf numFmtId="165" fontId="19" fillId="0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10" xfId="0" applyFont="1" applyFill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164" fontId="20" fillId="0" borderId="10" xfId="23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66" fontId="19" fillId="0" borderId="0" xfId="0" applyNumberFormat="1" applyFont="1" applyFill="1" applyAlignment="1" applyProtection="1">
      <alignment vertical="center"/>
      <protection locked="0"/>
    </xf>
    <xf numFmtId="0" fontId="21" fillId="0" borderId="10" xfId="0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Border="1"/>
    <xf numFmtId="0" fontId="29" fillId="0" borderId="0" xfId="0" applyFont="1" applyBorder="1" applyAlignment="1">
      <alignment horizontal="left"/>
    </xf>
    <xf numFmtId="0" fontId="30" fillId="0" borderId="0" xfId="0" applyFont="1" applyFill="1" applyBorder="1"/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top" wrapText="1"/>
    </xf>
    <xf numFmtId="2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166" fontId="0" fillId="15" borderId="10" xfId="0" applyNumberFormat="1" applyFont="1" applyFill="1" applyBorder="1"/>
    <xf numFmtId="0" fontId="26" fillId="0" borderId="10" xfId="0" applyFont="1" applyBorder="1" applyAlignment="1">
      <alignment vertical="center"/>
    </xf>
    <xf numFmtId="0" fontId="32" fillId="0" borderId="0" xfId="0" applyFont="1" applyAlignment="1"/>
    <xf numFmtId="0" fontId="3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/>
    <xf numFmtId="0" fontId="33" fillId="0" borderId="0" xfId="0" applyFont="1" applyAlignment="1"/>
    <xf numFmtId="4" fontId="21" fillId="0" borderId="1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/>
    </xf>
    <xf numFmtId="0" fontId="34" fillId="0" borderId="10" xfId="0" applyFont="1" applyBorder="1" applyAlignment="1">
      <alignment horizontal="center" vertical="top" wrapText="1"/>
    </xf>
    <xf numFmtId="2" fontId="35" fillId="0" borderId="10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4" fontId="23" fillId="0" borderId="1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166" fontId="9" fillId="15" borderId="10" xfId="0" applyNumberFormat="1" applyFont="1" applyFill="1" applyBorder="1"/>
    <xf numFmtId="0" fontId="28" fillId="15" borderId="10" xfId="0" applyFont="1" applyFill="1" applyBorder="1" applyAlignment="1">
      <alignment horizontal="center" vertical="center"/>
    </xf>
    <xf numFmtId="0" fontId="21" fillId="0" borderId="10" xfId="0" applyFont="1" applyBorder="1"/>
    <xf numFmtId="2" fontId="21" fillId="0" borderId="10" xfId="0" applyNumberFormat="1" applyFont="1" applyBorder="1"/>
    <xf numFmtId="4" fontId="21" fillId="0" borderId="10" xfId="0" applyNumberFormat="1" applyFont="1" applyBorder="1"/>
    <xf numFmtId="0" fontId="23" fillId="0" borderId="10" xfId="0" applyFont="1" applyBorder="1"/>
    <xf numFmtId="4" fontId="23" fillId="0" borderId="10" xfId="0" applyNumberFormat="1" applyFont="1" applyBorder="1"/>
    <xf numFmtId="44" fontId="23" fillId="0" borderId="10" xfId="0" applyNumberFormat="1" applyFont="1" applyBorder="1"/>
    <xf numFmtId="0" fontId="20" fillId="0" borderId="10" xfId="0" applyFont="1" applyBorder="1"/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2" fontId="20" fillId="0" borderId="10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166" fontId="27" fillId="0" borderId="0" xfId="0" applyNumberFormat="1" applyFont="1" applyAlignment="1">
      <alignment horizontal="center" vertical="center"/>
    </xf>
    <xf numFmtId="0" fontId="19" fillId="0" borderId="11" xfId="0" applyNumberFormat="1" applyFont="1" applyBorder="1" applyAlignment="1">
      <alignment horizontal="center" wrapText="1"/>
    </xf>
    <xf numFmtId="0" fontId="19" fillId="0" borderId="0" xfId="0" applyFont="1" applyFill="1" applyAlignment="1" applyProtection="1">
      <alignment horizontal="right" vertical="top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vertical="top"/>
    </xf>
    <xf numFmtId="0" fontId="20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31" fillId="0" borderId="10" xfId="0" applyFont="1" applyBorder="1" applyAlignment="1">
      <alignment vertical="center"/>
    </xf>
    <xf numFmtId="0" fontId="31" fillId="0" borderId="10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3</xdr:row>
      <xdr:rowOff>1238250</xdr:rowOff>
    </xdr:from>
    <xdr:to>
      <xdr:col>11</xdr:col>
      <xdr:colOff>19050</xdr:colOff>
      <xdr:row>3</xdr:row>
      <xdr:rowOff>1590675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962150"/>
          <a:ext cx="1076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10</xdr:col>
      <xdr:colOff>0</xdr:colOff>
      <xdr:row>3</xdr:row>
      <xdr:rowOff>1362075</xdr:rowOff>
    </xdr:to>
    <xdr:pic>
      <xdr:nvPicPr>
        <xdr:cNvPr id="18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647825"/>
          <a:ext cx="1009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247650</xdr:colOff>
      <xdr:row>3</xdr:row>
      <xdr:rowOff>2000250</xdr:rowOff>
    </xdr:from>
    <xdr:to>
      <xdr:col>11</xdr:col>
      <xdr:colOff>1771650</xdr:colOff>
      <xdr:row>3</xdr:row>
      <xdr:rowOff>2371725</xdr:rowOff>
    </xdr:to>
    <xdr:pic>
      <xdr:nvPicPr>
        <xdr:cNvPr id="18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2724150"/>
          <a:ext cx="1524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3</xdr:row>
      <xdr:rowOff>1400175</xdr:rowOff>
    </xdr:from>
    <xdr:to>
      <xdr:col>11</xdr:col>
      <xdr:colOff>438150</xdr:colOff>
      <xdr:row>3</xdr:row>
      <xdr:rowOff>1628775</xdr:rowOff>
    </xdr:to>
    <xdr:pic>
      <xdr:nvPicPr>
        <xdr:cNvPr id="18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240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0"/>
  <sheetViews>
    <sheetView tabSelected="1" zoomScale="85" zoomScaleNormal="85" workbookViewId="0">
      <selection activeCell="B3" sqref="B3:Y8"/>
    </sheetView>
  </sheetViews>
  <sheetFormatPr defaultRowHeight="15" x14ac:dyDescent="0.25"/>
  <cols>
    <col min="1" max="1" width="2.5703125" style="8" customWidth="1"/>
    <col min="2" max="2" width="6.85546875" style="8" customWidth="1"/>
    <col min="3" max="3" width="33.28515625" style="8" customWidth="1"/>
    <col min="4" max="4" width="8.28515625" style="8" customWidth="1"/>
    <col min="5" max="5" width="8.5703125" style="8" customWidth="1"/>
    <col min="6" max="6" width="14" style="8" customWidth="1"/>
    <col min="7" max="7" width="13" style="8" customWidth="1"/>
    <col min="8" max="8" width="12.7109375" style="8" customWidth="1"/>
    <col min="9" max="9" width="18" style="8" customWidth="1"/>
    <col min="10" max="10" width="15.42578125" style="8" customWidth="1"/>
    <col min="11" max="11" width="16.5703125" style="8" customWidth="1"/>
    <col min="12" max="12" width="26.85546875" style="8" customWidth="1"/>
    <col min="13" max="13" width="15" style="8" customWidth="1"/>
    <col min="14" max="14" width="14.42578125" style="8" customWidth="1"/>
    <col min="15" max="15" width="15.28515625" style="8" hidden="1" customWidth="1"/>
    <col min="16" max="16" width="14.5703125" style="8" customWidth="1"/>
    <col min="17" max="17" width="17.7109375" style="8" customWidth="1"/>
    <col min="18" max="18" width="15.85546875" style="8" hidden="1" customWidth="1"/>
    <col min="19" max="19" width="9.140625" style="8" hidden="1" customWidth="1"/>
    <col min="20" max="20" width="0.28515625" style="8" hidden="1" customWidth="1"/>
    <col min="21" max="22" width="9.140625" style="8" hidden="1" customWidth="1"/>
    <col min="23" max="16384" width="9.140625" style="8"/>
  </cols>
  <sheetData>
    <row r="1" spans="2:25" ht="2.25" customHeight="1" x14ac:dyDescent="0.25"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2:25" ht="20.25" customHeight="1" x14ac:dyDescent="0.25">
      <c r="C2" s="61" t="s">
        <v>9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2:25" ht="51.75" customHeight="1" x14ac:dyDescent="0.25">
      <c r="B3" s="57" t="s">
        <v>12</v>
      </c>
      <c r="C3" s="62" t="s">
        <v>14</v>
      </c>
      <c r="D3" s="62" t="s">
        <v>10</v>
      </c>
      <c r="E3" s="62" t="s">
        <v>11</v>
      </c>
      <c r="F3" s="63" t="s">
        <v>3</v>
      </c>
      <c r="G3" s="63"/>
      <c r="H3" s="63"/>
      <c r="I3" s="59" t="s">
        <v>6</v>
      </c>
      <c r="J3" s="59"/>
      <c r="K3" s="59"/>
      <c r="L3" s="60" t="s">
        <v>8</v>
      </c>
      <c r="M3" s="60"/>
      <c r="N3" s="60"/>
      <c r="O3" s="60"/>
      <c r="P3" s="60"/>
      <c r="Q3" s="71" t="s">
        <v>34</v>
      </c>
      <c r="R3" s="72"/>
      <c r="S3" s="72"/>
      <c r="T3" s="72"/>
      <c r="U3" s="72"/>
      <c r="V3" s="72"/>
      <c r="W3" s="72"/>
      <c r="X3" s="72"/>
      <c r="Y3" s="72"/>
    </row>
    <row r="4" spans="2:25" ht="193.9" customHeight="1" x14ac:dyDescent="0.25">
      <c r="B4" s="57"/>
      <c r="C4" s="62"/>
      <c r="D4" s="62"/>
      <c r="E4" s="62"/>
      <c r="F4" s="56" t="s">
        <v>15</v>
      </c>
      <c r="G4" s="56" t="s">
        <v>27</v>
      </c>
      <c r="H4" s="56" t="s">
        <v>16</v>
      </c>
      <c r="I4" s="55" t="s">
        <v>7</v>
      </c>
      <c r="J4" s="55" t="s">
        <v>0</v>
      </c>
      <c r="K4" s="9" t="s">
        <v>20</v>
      </c>
      <c r="L4" s="10" t="s">
        <v>13</v>
      </c>
      <c r="M4" s="24" t="s">
        <v>1</v>
      </c>
      <c r="N4" s="55" t="s">
        <v>2</v>
      </c>
      <c r="O4" s="39" t="s">
        <v>25</v>
      </c>
      <c r="P4" s="55" t="s">
        <v>5</v>
      </c>
      <c r="Q4" s="69" t="s">
        <v>35</v>
      </c>
      <c r="R4" s="48"/>
      <c r="S4" s="49"/>
      <c r="T4" s="48"/>
      <c r="U4" s="48"/>
      <c r="V4" s="48"/>
      <c r="W4" s="69" t="s">
        <v>36</v>
      </c>
      <c r="X4" s="70" t="s">
        <v>37</v>
      </c>
      <c r="Y4" s="69" t="s">
        <v>38</v>
      </c>
    </row>
    <row r="5" spans="2:25" ht="45" customHeight="1" x14ac:dyDescent="0.25">
      <c r="B5" s="11">
        <v>1</v>
      </c>
      <c r="C5" s="41" t="s">
        <v>33</v>
      </c>
      <c r="D5" s="22" t="s">
        <v>28</v>
      </c>
      <c r="E5" s="47">
        <v>5</v>
      </c>
      <c r="F5" s="16">
        <v>10700</v>
      </c>
      <c r="G5" s="16">
        <v>11128</v>
      </c>
      <c r="H5" s="16">
        <v>10914</v>
      </c>
      <c r="I5" s="20">
        <f>AVERAGE(F5:H5)</f>
        <v>10914</v>
      </c>
      <c r="J5" s="21">
        <f>STDEV(F5:H5)</f>
        <v>214</v>
      </c>
      <c r="K5" s="26">
        <f>J5/I5*100</f>
        <v>1.9607843137254901</v>
      </c>
      <c r="L5" s="21">
        <f>E5/3*(F5+G5+H5)</f>
        <v>54570</v>
      </c>
      <c r="M5" s="25">
        <f>(F5+G5+H5)/3</f>
        <v>10914</v>
      </c>
      <c r="N5" s="44">
        <f>ROUNDDOWN(M5,2)</f>
        <v>10914</v>
      </c>
      <c r="O5" s="40">
        <v>950</v>
      </c>
      <c r="P5" s="37">
        <f>N5*E5</f>
        <v>54570</v>
      </c>
      <c r="Q5" s="48">
        <v>0.129558365402235</v>
      </c>
      <c r="R5" s="49"/>
      <c r="S5" s="49"/>
      <c r="T5" s="48"/>
      <c r="U5" s="48"/>
      <c r="V5" s="48"/>
      <c r="W5" s="48">
        <f>ROUND(N5*Q5,2)</f>
        <v>1414</v>
      </c>
      <c r="X5" s="50">
        <f>N5-W5</f>
        <v>9500</v>
      </c>
      <c r="Y5" s="48">
        <f>E5*X5</f>
        <v>47500</v>
      </c>
    </row>
    <row r="6" spans="2:25" s="17" customFormat="1" ht="15.75" x14ac:dyDescent="0.25">
      <c r="B6" s="11"/>
      <c r="C6" s="73"/>
      <c r="D6" s="74"/>
      <c r="E6" s="74"/>
      <c r="F6" s="16"/>
      <c r="G6" s="16"/>
      <c r="H6" s="16"/>
      <c r="I6" s="20"/>
      <c r="J6" s="21"/>
      <c r="K6" s="15"/>
      <c r="L6" s="21"/>
      <c r="M6" s="20"/>
      <c r="N6" s="20"/>
      <c r="O6" s="20"/>
      <c r="P6" s="20"/>
      <c r="Q6" s="48"/>
      <c r="R6" s="51"/>
      <c r="S6" s="51"/>
      <c r="T6" s="48"/>
      <c r="U6" s="48"/>
      <c r="V6" s="48"/>
      <c r="W6" s="48"/>
      <c r="X6" s="48"/>
      <c r="Y6" s="48"/>
    </row>
    <row r="7" spans="2:25" s="17" customFormat="1" x14ac:dyDescent="0.25">
      <c r="B7" s="11"/>
      <c r="C7" s="13" t="s">
        <v>24</v>
      </c>
      <c r="D7" s="13"/>
      <c r="E7" s="13"/>
      <c r="F7" s="23"/>
      <c r="G7" s="23"/>
      <c r="H7" s="23"/>
      <c r="I7" s="12"/>
      <c r="J7" s="13"/>
      <c r="K7" s="13"/>
      <c r="L7" s="13"/>
      <c r="M7" s="13"/>
      <c r="N7" s="13"/>
      <c r="O7" s="13"/>
      <c r="P7" s="27"/>
      <c r="Q7" s="48"/>
      <c r="R7" s="52"/>
      <c r="S7" s="51"/>
      <c r="T7" s="48"/>
      <c r="U7" s="48"/>
      <c r="V7" s="48"/>
      <c r="W7" s="48"/>
      <c r="X7" s="48"/>
      <c r="Y7" s="48"/>
    </row>
    <row r="8" spans="2:25" s="17" customFormat="1" ht="14.25" customHeight="1" x14ac:dyDescent="0.25">
      <c r="B8" s="11"/>
      <c r="C8" s="13"/>
      <c r="D8" s="13"/>
      <c r="E8" s="13"/>
      <c r="F8" s="23"/>
      <c r="G8" s="23"/>
      <c r="H8" s="23"/>
      <c r="I8" s="12"/>
      <c r="J8" s="13"/>
      <c r="K8" s="13"/>
      <c r="L8" s="13"/>
      <c r="M8" s="13"/>
      <c r="N8" s="28"/>
      <c r="O8" s="28"/>
      <c r="P8" s="46">
        <f>SUM(P5:P7)</f>
        <v>54570</v>
      </c>
      <c r="Q8" s="48"/>
      <c r="R8" s="53"/>
      <c r="S8" s="51"/>
      <c r="T8" s="48"/>
      <c r="U8" s="48"/>
      <c r="V8" s="48"/>
      <c r="W8" s="48"/>
      <c r="X8" s="48"/>
      <c r="Y8" s="54">
        <f>SUM(Y5)</f>
        <v>47500</v>
      </c>
    </row>
    <row r="9" spans="2:25" s="17" customFormat="1" ht="15" customHeight="1" x14ac:dyDescent="0.25">
      <c r="B9" s="66" t="s">
        <v>4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R9" s="42"/>
      <c r="S9" s="43"/>
      <c r="T9" s="8"/>
    </row>
    <row r="10" spans="2:25" ht="15.75" hidden="1" x14ac:dyDescent="0.25">
      <c r="B10" s="6"/>
      <c r="C10" s="5"/>
      <c r="D10" s="5"/>
      <c r="E10" s="1"/>
      <c r="F10" s="2"/>
      <c r="G10" s="3"/>
      <c r="H10" s="4"/>
      <c r="I10" s="6"/>
      <c r="J10" s="6"/>
      <c r="K10" s="6"/>
      <c r="L10" s="6"/>
      <c r="M10" s="6"/>
      <c r="N10" s="6"/>
      <c r="O10" s="6"/>
      <c r="P10" s="14"/>
    </row>
    <row r="11" spans="2:25" ht="15.75" hidden="1" x14ac:dyDescent="0.25">
      <c r="B11" s="68"/>
      <c r="C11" s="68"/>
      <c r="D11" s="68"/>
      <c r="E11" s="68"/>
      <c r="F11" s="68"/>
      <c r="G11" s="68"/>
      <c r="H11" s="68"/>
      <c r="I11" s="68"/>
      <c r="J11" s="68"/>
      <c r="K11" s="6"/>
      <c r="L11" s="6"/>
      <c r="M11" s="6"/>
      <c r="N11" s="67"/>
      <c r="O11" s="67"/>
      <c r="P11" s="67"/>
    </row>
    <row r="12" spans="2:25" ht="15.75" hidden="1" x14ac:dyDescent="0.25">
      <c r="B12" s="6"/>
      <c r="C12" s="5"/>
      <c r="D12" s="5"/>
      <c r="E12" s="1"/>
      <c r="F12" s="2"/>
      <c r="G12" s="3"/>
      <c r="H12" s="4"/>
      <c r="I12" s="6"/>
      <c r="J12" s="6"/>
      <c r="K12" s="6"/>
      <c r="L12" s="6"/>
      <c r="M12" s="6"/>
      <c r="N12" s="6"/>
      <c r="O12" s="6"/>
      <c r="P12" s="6"/>
    </row>
    <row r="13" spans="2:25" hidden="1" x14ac:dyDescent="0.25">
      <c r="B13" s="8" t="s">
        <v>17</v>
      </c>
      <c r="C13" s="7"/>
    </row>
    <row r="14" spans="2:25" hidden="1" x14ac:dyDescent="0.25">
      <c r="B14" s="8" t="s">
        <v>18</v>
      </c>
    </row>
    <row r="15" spans="2:25" hidden="1" x14ac:dyDescent="0.25">
      <c r="B15" s="8" t="s">
        <v>19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2:25" ht="1.5" customHeight="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2:16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6" ht="15.75" customHeight="1" x14ac:dyDescent="0.25">
      <c r="B18" s="64" t="s">
        <v>23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17"/>
      <c r="O18" s="38" t="s">
        <v>26</v>
      </c>
      <c r="P18" s="8">
        <v>47500</v>
      </c>
    </row>
    <row r="19" spans="2:16" ht="15.75" x14ac:dyDescent="0.25">
      <c r="B19" s="29"/>
      <c r="C19" s="30" t="s">
        <v>21</v>
      </c>
      <c r="D19" s="31"/>
      <c r="E19" s="65">
        <f>SUM(P8)</f>
        <v>54570</v>
      </c>
      <c r="F19" s="65"/>
      <c r="G19" s="32" t="s">
        <v>32</v>
      </c>
      <c r="H19" s="33"/>
      <c r="I19" s="33"/>
      <c r="J19" s="33"/>
      <c r="K19" s="31"/>
      <c r="L19" s="31"/>
      <c r="M19" s="31"/>
      <c r="N19" s="17"/>
      <c r="O19" s="17"/>
    </row>
    <row r="20" spans="2:16" ht="15.75" x14ac:dyDescent="0.25">
      <c r="B20" s="34"/>
      <c r="C20" s="34"/>
      <c r="D20" s="34"/>
      <c r="E20" s="34"/>
      <c r="F20" s="34"/>
      <c r="G20" s="45"/>
      <c r="H20" s="34"/>
      <c r="I20" s="34"/>
      <c r="J20" s="34"/>
      <c r="K20" s="34"/>
      <c r="L20" s="34"/>
      <c r="M20" s="35"/>
      <c r="N20" s="17"/>
      <c r="O20" s="17"/>
    </row>
    <row r="21" spans="2:16" ht="15.75" x14ac:dyDescent="0.25">
      <c r="B21" s="35" t="s">
        <v>31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17"/>
      <c r="O21" s="17"/>
      <c r="P21" s="17"/>
    </row>
    <row r="22" spans="2:16" ht="15.75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17"/>
      <c r="O22" s="17"/>
      <c r="P22" s="17"/>
    </row>
    <row r="23" spans="2:16" ht="15.75" x14ac:dyDescent="0.25">
      <c r="B23" s="35" t="s">
        <v>30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17"/>
      <c r="O23" s="17"/>
      <c r="P23" s="17"/>
    </row>
    <row r="24" spans="2:16" ht="15.75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2:16" ht="15.75" x14ac:dyDescent="0.25">
      <c r="B25" s="35" t="s">
        <v>29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2:16" ht="15.75" x14ac:dyDescent="0.25">
      <c r="B26" s="36" t="s">
        <v>22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6" x14ac:dyDescent="0.25">
      <c r="B27" s="17"/>
      <c r="C27" s="17"/>
      <c r="D27" s="18"/>
      <c r="E27" s="17"/>
      <c r="F27" s="17"/>
      <c r="G27" s="17"/>
      <c r="H27" s="17"/>
      <c r="I27" s="17"/>
      <c r="J27" s="17"/>
      <c r="K27" s="17"/>
      <c r="L27" s="17"/>
      <c r="M27" s="17"/>
    </row>
    <row r="28" spans="2:16" x14ac:dyDescent="0.25">
      <c r="B28" s="17"/>
      <c r="C28" s="17"/>
      <c r="D28" s="18"/>
      <c r="E28" s="17"/>
      <c r="F28" s="17"/>
      <c r="G28" s="17"/>
      <c r="H28" s="17"/>
      <c r="I28" s="17"/>
      <c r="J28" s="17"/>
      <c r="K28" s="17"/>
      <c r="L28" s="17"/>
      <c r="M28" s="17"/>
    </row>
    <row r="29" spans="2:16" x14ac:dyDescent="0.25">
      <c r="B29" s="17"/>
      <c r="C29" s="17"/>
      <c r="D29" s="17"/>
      <c r="E29" s="17"/>
      <c r="F29" s="17"/>
      <c r="G29" s="17"/>
      <c r="H29" s="19"/>
      <c r="I29" s="19"/>
      <c r="J29" s="17"/>
      <c r="K29" s="17"/>
      <c r="L29" s="17"/>
      <c r="M29" s="17"/>
    </row>
    <row r="30" spans="2:16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5">
    <mergeCell ref="Q3:Y3"/>
    <mergeCell ref="B18:M18"/>
    <mergeCell ref="E19:F19"/>
    <mergeCell ref="B9:P9"/>
    <mergeCell ref="N11:P11"/>
    <mergeCell ref="B11:J11"/>
    <mergeCell ref="B3:B4"/>
    <mergeCell ref="C1:P1"/>
    <mergeCell ref="I3:K3"/>
    <mergeCell ref="L3:P3"/>
    <mergeCell ref="C2:P2"/>
    <mergeCell ref="C3:C4"/>
    <mergeCell ref="D3:D4"/>
    <mergeCell ref="E3:E4"/>
    <mergeCell ref="F3:H3"/>
  </mergeCells>
  <phoneticPr fontId="18" type="noConversion"/>
  <pageMargins left="0.25" right="0.25" top="0.75" bottom="0.75" header="0.3" footer="0.3"/>
  <pageSetup paperSize="9" scale="6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ОНМЦ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Шимитенко Любовь Николаевна</cp:lastModifiedBy>
  <cp:lastPrinted>2023-08-04T01:33:10Z</cp:lastPrinted>
  <dcterms:created xsi:type="dcterms:W3CDTF">2014-10-12T23:54:07Z</dcterms:created>
  <dcterms:modified xsi:type="dcterms:W3CDTF">2026-06-16T03:50:17Z</dcterms:modified>
</cp:coreProperties>
</file>