
<file path=[Content_Types].xml><?xml version="1.0" encoding="utf-8"?>
<Types xmlns="http://schemas.openxmlformats.org/package/2006/content-types">
  <Default Extension="svg" ContentType="image/svg+xml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hidePivotFieldList="0"/>
  <workbookProtection lockStructure="0" lockWindows="0" workbookPassword="0000"/>
  <bookViews>
    <workbookView xWindow="360" yWindow="15" windowWidth="20955" windowHeight="9720" activeTab="1"/>
  </bookViews>
  <sheets>
    <sheet name="Лист1" sheetId="1" state="visible" r:id="rId1"/>
    <sheet name="лет235.65" sheetId="2" state="visible" r:id="rId2"/>
    <sheet name="Лист2" sheetId="3" state="visible" r:id="rId3"/>
  </sheets>
  <definedNames>
    <definedName name="_xlnm.Print_Area" localSheetId="1">лет235.65!$A$1:$Q$18</definedName>
  </definedNames>
  <calcPr/>
</workbook>
</file>

<file path=xl/sharedStrings.xml><?xml version="1.0" encoding="utf-8"?>
<sst xmlns="http://schemas.openxmlformats.org/spreadsheetml/2006/main" count="51" uniqueCount="51">
  <si>
    <t xml:space="preserve">стоимость </t>
  </si>
  <si>
    <t xml:space="preserve">наименование работ</t>
  </si>
  <si>
    <t xml:space="preserve">ед. изм. </t>
  </si>
  <si>
    <t>кол-во</t>
  </si>
  <si>
    <t xml:space="preserve">цена за ед. изм</t>
  </si>
  <si>
    <t xml:space="preserve">Уборка помещений</t>
  </si>
  <si>
    <t>м2</t>
  </si>
  <si>
    <t xml:space="preserve">Уборка прилежащей территории (уход за газоном)</t>
  </si>
  <si>
    <t xml:space="preserve">10   (1)</t>
  </si>
  <si>
    <t xml:space="preserve">15   (2)</t>
  </si>
  <si>
    <t xml:space="preserve">Мытье окон</t>
  </si>
  <si>
    <t xml:space="preserve">Мытье фасадов</t>
  </si>
  <si>
    <t xml:space="preserve">Уборка снега с крыши</t>
  </si>
  <si>
    <t>м3</t>
  </si>
  <si>
    <t xml:space="preserve">Вывоз  снега</t>
  </si>
  <si>
    <t xml:space="preserve">ОБОСНОВАНИЕ НАЧАЛЬНОЙ (МАКСИМАЛЬНОЙ) ЦЕНЫ КОНТРАКТА 
на оказание услуг по проведению экспертизы технического состояния объектов нефинансовых активов (с выдачей акта экспертизы) в целях последующего списания (кроме транспортных средств)</t>
  </si>
  <si>
    <t xml:space="preserve">Используемый метод определения НМЦК с обоснованием:</t>
  </si>
  <si>
    <t xml:space="preserve">Метод сопоставимых рыночных цен на основании информации о рыночных ценах.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</si>
  <si>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исполнителем (подрядчиком, поставщиком).</t>
  </si>
  <si>
    <t xml:space="preserve">Расчет  начальной максимальной цены контракта произведен на основании информации о ценах на Оказание услуг по проведению экспертизы технического состояния объектов нефинансовых активов с выдачей акта экспертизы) 
с целью последующего списания, полученной по запросу у поставщиков, осуществляющих поставку идентичных товаров в 2026 году.</t>
  </si>
  <si>
    <t xml:space="preserve">№ п/п</t>
  </si>
  <si>
    <t xml:space="preserve">Основные характеристики объекта закупки</t>
  </si>
  <si>
    <t xml:space="preserve">Существенные условия исполнения контракта</t>
  </si>
  <si>
    <t xml:space="preserve">Ед. изм</t>
  </si>
  <si>
    <t>Кол-во</t>
  </si>
  <si>
    <t xml:space="preserve">Коммерческие предложения (руб./ед.изм.)</t>
  </si>
  <si>
    <t xml:space="preserve">Однородность совокупности значений выявленных цен, используемых в расчете Н(М)ЦК</t>
  </si>
  <si>
    <t xml:space="preserve">Н(М)ЦК, определяемая методом сопоставимых рыночных цен (анализа рынка)*</t>
  </si>
  <si>
    <t xml:space="preserve">Н(М)ЦК с учетом  предельных объемов бюджетных ассигнований, руб.</t>
  </si>
  <si>
    <t xml:space="preserve">Источник №1  вх. №18612/26 от 28.08.2026        </t>
  </si>
  <si>
    <t xml:space="preserve">Источник №2  вх. №№18615/26 от 28.08.2026           </t>
  </si>
  <si>
    <t xml:space="preserve">Источник №3  вх. №18614/26 от 28.08.2026        </t>
  </si>
  <si>
    <t xml:space="preserve">Средняя арифметическая цена за единицу     &lt;ц&gt; </t>
  </si>
  <si>
    <t xml:space="preserve">Среднее квадратичное отклонение</t>
  </si>
  <si>
    <r>
      <t xml:space="preserve">Коэффициент вариации цен V (%)  </t>
    </r>
    <r>
      <rPr>
        <i/>
        <sz val="11"/>
        <rFont val="Times New Roman"/>
      </rPr>
      <t xml:space="preserve">(не должен превышать 33%)</t>
    </r>
  </si>
  <si>
    <t xml:space="preserve">Расчет Н(М)ЦК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</si>
  <si>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 xml:space="preserve">Цена за единицу изм. (руб.)</t>
  </si>
  <si>
    <t xml:space="preserve">Цена за единицу изм. с округлением до сотых долей после запятой (руб.)</t>
  </si>
  <si>
    <t xml:space="preserve">Н(М)ЦК, контракта с учетом округления цены за единицу (руб.)</t>
  </si>
  <si>
    <t xml:space="preserve">Цена за единицу изм. с округлением до сотых долей после запятой по минимальной стоимости (руб.)</t>
  </si>
  <si>
    <t xml:space="preserve">Н(М)ЦК, контракта по минимальной стоимости с учетом округления цены за единицу (руб.)</t>
  </si>
  <si>
    <t xml:space="preserve">Оказание услуг по проведению экспертизы технического состояния объектов нефинансовых активов (с выдачей акта экспертизы) в целях последующего списания (кроме транспортных средств)</t>
  </si>
  <si>
    <t xml:space="preserve">В соответствии с техническим заданием</t>
  </si>
  <si>
    <t>шт</t>
  </si>
  <si>
    <t>ИТОГО</t>
  </si>
  <si>
    <t>ИТОГО:</t>
  </si>
  <si>
    <t xml:space="preserve">*согласно спецификации</t>
  </si>
  <si>
    <r>
      <rPr>
        <sz val="12"/>
        <rFont val="Times New Roman"/>
      </rPr>
      <t xml:space="preserve">Коэффициент вариации цены не превышает 33%, таким образом, совокупность значений, используемых в расчете, при определении НМЦК является однородной.
Определение НМЦК произведено Заказчиком в соответствии с Приказом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 В соответствии со статьей 34 БК РФ эффективность использования наименьшего объема бюджетных ассигнований, обеспечивающих реализацию закупки и получение наилучшего результата в рамках установленных бюджетных полномочий, Заказчик устанавливает минимальный размер начальной (максимальной) цены контракта, который определен исходя из минимальной стоимости товара (работ,услуг), указанной в коммерческих предложениях, и устанавливается равной </t>
    </r>
    <r>
      <rPr>
        <b/>
        <sz val="16"/>
        <rFont val="Times New Roman"/>
      </rPr>
      <t xml:space="preserve">10 850,00 (Десять тысяч восемьсот пятьдесят) рублей 00 копеек.  </t>
    </r>
    <r>
      <rPr>
        <sz val="12"/>
        <rFont val="Times New Roman"/>
      </rPr>
      <t xml:space="preserve">НМЦК включает все расходы, которые может понести Поставщик (Исполнитель, Подрядчик) при осуществлении им своих обязательств в полном объеме и надлежащего качества, в том числе все подлежащие уплате налоги, сборы и другие обязательные платежи, а также иные расходы, связанные с исполнением контракта. </t>
    </r>
  </si>
  <si>
    <t xml:space="preserve">Главный специалист-эксперт ОФЭ и АХО __________________________В.О. Антоненко</t>
  </si>
  <si>
    <t xml:space="preserve">                        (должность)                            (подпись)                              (расшифровка подписи)</t>
  </si>
  <si>
    <t xml:space="preserve">«28» августа  2026г.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</si>
</sst>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6">
    <numFmt numFmtId="160" formatCode="_-* #,##0.00&quot;р.&quot;_-;\-* #,##0.00&quot;р.&quot;_-;_-* &quot;-&quot;??&quot;р.&quot;_-;_-@_-"/>
    <numFmt numFmtId="161" formatCode="_-* #,##0&quot;р.&quot;_-;\-* #,##0&quot;р.&quot;_-;_-* &quot;-&quot;&quot;р.&quot;_-;_-@_-"/>
    <numFmt numFmtId="162" formatCode="_-* #,##0.00_р_._-;\-* #,##0.00_р_._-;_-* &quot;-&quot;??_р_._-;_-@_-"/>
    <numFmt numFmtId="163" formatCode="_-* #,##0_р_._-;\-* #,##0_р_._-;_-* &quot;-&quot;_р_._-;_-@_-"/>
    <numFmt numFmtId="164" formatCode="0.00000"/>
    <numFmt numFmtId="165" formatCode="0.0000"/>
  </numFmts>
  <fonts count="32">
    <font>
      <sz val="11.000000"/>
      <color theme="1" tint="0"/>
      <name val="Calibri"/>
      <scheme val="minor"/>
    </font>
    <font>
      <sz val="11.000000"/>
      <color theme="0" tint="0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u/>
      <sz val="11.000000"/>
      <color theme="10" tint="0"/>
      <name val="Calibri"/>
    </font>
    <font>
      <sz val="11.000000"/>
      <name val="Calibri"/>
    </font>
    <font>
      <b/>
      <sz val="15.000000"/>
      <color theme="3" tint="0"/>
      <name val="Calibri"/>
      <scheme val="minor"/>
    </font>
    <font>
      <b/>
      <sz val="13.000000"/>
      <color theme="3" tint="0"/>
      <name val="Calibri"/>
      <scheme val="minor"/>
    </font>
    <font>
      <b/>
      <sz val="11.000000"/>
      <color theme="3" tint="0"/>
      <name val="Calibri"/>
      <scheme val="minor"/>
    </font>
    <font>
      <b/>
      <sz val="11.000000"/>
      <color theme="1" tint="0"/>
      <name val="Calibri"/>
      <scheme val="minor"/>
    </font>
    <font>
      <b/>
      <sz val="11.000000"/>
      <color theme="0" tint="0"/>
      <name val="Calibri"/>
      <scheme val="minor"/>
    </font>
    <font>
      <b/>
      <sz val="18.000000"/>
      <color theme="3" tint="0"/>
      <name val="Cambria"/>
      <scheme val="major"/>
    </font>
    <font>
      <sz val="11.000000"/>
      <color rgb="FF9C6500"/>
      <name val="Calibri"/>
      <scheme val="minor"/>
    </font>
    <font>
      <sz val="10.000000"/>
      <name val="Helv"/>
    </font>
    <font>
      <u/>
      <sz val="11.000000"/>
      <color theme="11" tint="0"/>
      <name val="Calibri"/>
    </font>
    <font>
      <sz val="11.000000"/>
      <color rgb="FF9C0006"/>
      <name val="Calibri"/>
      <scheme val="minor"/>
    </font>
    <font>
      <i/>
      <sz val="11.000000"/>
      <color rgb="FF7F7F7F"/>
      <name val="Calibri"/>
      <scheme val="minor"/>
    </font>
    <font>
      <sz val="11.000000"/>
      <color rgb="FFFA7D00"/>
      <name val="Calibri"/>
      <scheme val="minor"/>
    </font>
    <font>
      <sz val="11.000000"/>
      <color indexed="2"/>
      <name val="Calibri"/>
      <scheme val="minor"/>
    </font>
    <font>
      <sz val="11.000000"/>
      <color rgb="FF006100"/>
      <name val="Calibri"/>
      <scheme val="minor"/>
    </font>
    <font>
      <sz val="10.000000"/>
      <name val="Times New Roman"/>
    </font>
    <font>
      <b/>
      <sz val="14.000000"/>
      <name val="Times New Roman"/>
    </font>
    <font>
      <b/>
      <sz val="11.000000"/>
      <name val="Times New Roman"/>
    </font>
    <font>
      <sz val="11.000000"/>
      <name val="Times New Roman"/>
    </font>
    <font>
      <b/>
      <sz val="12.000000"/>
      <color theme="1" tint="0"/>
      <name val="Times New Roman"/>
    </font>
    <font>
      <b/>
      <sz val="12.000000"/>
      <name val="Times New Roman"/>
    </font>
    <font>
      <sz val="11.000000"/>
      <color theme="1" tint="0"/>
      <name val="Times New Roman"/>
    </font>
    <font>
      <b/>
      <sz val="10.000000"/>
      <name val="Times New Roman"/>
    </font>
    <font>
      <sz val="12.000000"/>
      <name val="Times New Roman"/>
    </font>
    <font>
      <sz val="12.000000"/>
      <color theme="1" tint="0"/>
      <name val="Times New Roman"/>
    </font>
    <font>
      <sz val="9.000000"/>
      <name val="Times New Roman"/>
    </font>
  </fonts>
  <fills count="34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theme="8" tint="0.79998199999999997"/>
        <bgColor indexed="65"/>
      </patternFill>
    </fill>
    <fill>
      <patternFill patternType="solid">
        <fgColor theme="9" tint="0.79998199999999997"/>
        <bgColor indexed="65"/>
      </patternFill>
    </fill>
    <fill>
      <patternFill patternType="solid">
        <fgColor theme="4" tint="0.59999400000000003"/>
        <bgColor indexed="65"/>
      </patternFill>
    </fill>
    <fill>
      <patternFill patternType="solid">
        <fgColor theme="5" tint="0.59999400000000003"/>
        <bgColor indexed="65"/>
      </patternFill>
    </fill>
    <fill>
      <patternFill patternType="solid">
        <fgColor indexed="3"/>
        <bgColor indexed="65"/>
      </patternFill>
    </fill>
    <fill>
      <patternFill patternType="solid">
        <fgColor theme="7" tint="0.59999400000000003"/>
        <bgColor indexed="65"/>
      </patternFill>
    </fill>
    <fill>
      <patternFill patternType="solid">
        <fgColor theme="8" tint="0.59999400000000003"/>
        <bgColor indexed="65"/>
      </patternFill>
    </fill>
    <fill>
      <patternFill patternType="solid">
        <fgColor theme="9" tint="0.59999400000000003"/>
        <bgColor indexed="65"/>
      </patternFill>
    </fill>
    <fill>
      <patternFill patternType="solid">
        <fgColor theme="4" tint="0.399976"/>
        <bgColor indexed="65"/>
      </patternFill>
    </fill>
    <fill>
      <patternFill patternType="solid">
        <fgColor theme="5" tint="0.399976"/>
        <bgColor indexed="65"/>
      </patternFill>
    </fill>
    <fill>
      <patternFill patternType="solid">
        <fgColor indexed="20"/>
        <bgColor indexed="65"/>
      </patternFill>
    </fill>
    <fill>
      <patternFill patternType="solid">
        <fgColor theme="8" tint="0.399976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theme="4" tint="0"/>
        <bgColor indexed="65"/>
      </patternFill>
    </fill>
    <fill>
      <patternFill patternType="solid">
        <fgColor theme="5" tint="0"/>
        <bgColor indexed="65"/>
      </patternFill>
    </fill>
    <fill>
      <patternFill patternType="solid">
        <fgColor theme="6" tint="0"/>
        <bgColor indexed="65"/>
      </patternFill>
    </fill>
    <fill>
      <patternFill patternType="solid">
        <fgColor theme="7" tint="0"/>
        <bgColor indexed="65"/>
      </patternFill>
    </fill>
    <fill>
      <patternFill patternType="solid">
        <fgColor theme="8" tint="0"/>
        <bgColor indexed="65"/>
      </patternFill>
    </fill>
    <fill>
      <patternFill patternType="solid">
        <fgColor theme="9" tint="0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rgb="FFC6EFCE"/>
        <bgColor indexed="65"/>
      </patternFill>
    </fill>
    <fill>
      <patternFill patternType="solid">
        <fgColor theme="0" tint="0"/>
        <bgColor theme="0" tint="0"/>
      </patternFill>
    </fill>
    <fill>
      <patternFill patternType="solid">
        <fgColor indexed="65"/>
        <bgColor indexed="65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none"/>
      <right style="none"/>
      <top style="none"/>
      <bottom style="thick">
        <color theme="4" tint="0"/>
      </bottom>
      <diagonal style="none"/>
    </border>
    <border>
      <left style="none"/>
      <right style="none"/>
      <top style="none"/>
      <bottom style="thick">
        <color theme="4" tint="0.49998500000000001"/>
      </bottom>
      <diagonal style="none"/>
    </border>
    <border>
      <left style="none"/>
      <right style="none"/>
      <top style="none"/>
      <bottom style="medium">
        <color theme="4" tint="0.399976"/>
      </bottom>
      <diagonal style="none"/>
    </border>
    <border>
      <left style="none"/>
      <right style="none"/>
      <top style="thin">
        <color theme="4" tint="0"/>
      </top>
      <bottom style="double">
        <color theme="4" tint="0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51">
    <xf fontId="0" fillId="0" borderId="0" numFmtId="0" applyNumberFormat="1" applyFont="1" applyFill="1" applyBorder="1"/>
    <xf fontId="0" fillId="2" borderId="0" numFmtId="0" applyNumberFormat="1" applyFont="1" applyFill="1" applyBorder="1"/>
    <xf fontId="0" fillId="3" borderId="0" numFmtId="0" applyNumberFormat="1" applyFont="1" applyFill="1" applyBorder="1"/>
    <xf fontId="0" fillId="4" borderId="0" numFmtId="0" applyNumberFormat="1" applyFont="1" applyFill="1" applyBorder="1"/>
    <xf fontId="0" fillId="5" borderId="0" numFmtId="0" applyNumberFormat="1" applyFont="1" applyFill="1" applyBorder="1"/>
    <xf fontId="0" fillId="6" borderId="0" numFmtId="0" applyNumberFormat="1" applyFont="1" applyFill="1" applyBorder="1"/>
    <xf fontId="0" fillId="7" borderId="0" numFmtId="0" applyNumberFormat="1" applyFont="1" applyFill="1" applyBorder="1"/>
    <xf fontId="0" fillId="8" borderId="0" numFmtId="0" applyNumberFormat="1" applyFont="1" applyFill="1" applyBorder="1"/>
    <xf fontId="0" fillId="9" borderId="0" numFmtId="0" applyNumberFormat="1" applyFont="1" applyFill="1" applyBorder="1"/>
    <xf fontId="0" fillId="10" borderId="0" numFmtId="0" applyNumberFormat="1" applyFont="1" applyFill="1" applyBorder="1"/>
    <xf fontId="0" fillId="11" borderId="0" numFmtId="0" applyNumberFormat="1" applyFont="1" applyFill="1" applyBorder="1"/>
    <xf fontId="0" fillId="12" borderId="0" numFmtId="0" applyNumberFormat="1" applyFont="1" applyFill="1" applyBorder="1"/>
    <xf fontId="0" fillId="13" borderId="0" numFmtId="0" applyNumberFormat="1" applyFont="1" applyFill="1" applyBorder="1"/>
    <xf fontId="1" fillId="14" borderId="0" numFmtId="0" applyNumberFormat="1" applyFont="1" applyFill="1" applyBorder="1"/>
    <xf fontId="1" fillId="15" borderId="0" numFmtId="0" applyNumberFormat="1" applyFont="1" applyFill="1" applyBorder="1"/>
    <xf fontId="1" fillId="10" borderId="0" numFmtId="0" applyNumberFormat="1" applyFont="1" applyFill="1" applyBorder="1"/>
    <xf fontId="1" fillId="16" borderId="0" numFmtId="0" applyNumberFormat="1" applyFont="1" applyFill="1" applyBorder="1"/>
    <xf fontId="1" fillId="17" borderId="0" numFmtId="0" applyNumberFormat="1" applyFont="1" applyFill="1" applyBorder="1"/>
    <xf fontId="1" fillId="18" borderId="0" numFmtId="0" applyNumberFormat="1" applyFont="1" applyFill="1" applyBorder="1"/>
    <xf fontId="1" fillId="19" borderId="0" numFmtId="0" applyNumberFormat="1" applyFont="1" applyFill="1" applyBorder="1"/>
    <xf fontId="1" fillId="20" borderId="0" numFmtId="0" applyNumberFormat="1" applyFont="1" applyFill="1" applyBorder="1"/>
    <xf fontId="1" fillId="21" borderId="0" numFmtId="0" applyNumberFormat="1" applyFont="1" applyFill="1" applyBorder="1"/>
    <xf fontId="1" fillId="22" borderId="0" numFmtId="0" applyNumberFormat="1" applyFont="1" applyFill="1" applyBorder="1"/>
    <xf fontId="1" fillId="23" borderId="0" numFmtId="0" applyNumberFormat="1" applyFont="1" applyFill="1" applyBorder="1"/>
    <xf fontId="1" fillId="24" borderId="0" numFmtId="0" applyNumberFormat="1" applyFont="1" applyFill="1" applyBorder="1"/>
    <xf fontId="2" fillId="25" borderId="1" numFmtId="0" applyNumberFormat="1" applyFont="1" applyFill="1" applyBorder="1"/>
    <xf fontId="3" fillId="26" borderId="2" numFmtId="0" applyNumberFormat="1" applyFont="1" applyFill="1" applyBorder="1"/>
    <xf fontId="4" fillId="26" borderId="1" numFmtId="0" applyNumberFormat="1" applyFont="1" applyFill="1" applyBorder="1"/>
    <xf fontId="5" fillId="0" borderId="0" numFmtId="0" applyNumberFormat="1" applyFont="1" applyFill="1" applyBorder="1">
      <alignment vertical="top"/>
    </xf>
    <xf fontId="6" fillId="0" borderId="0" numFmtId="160" applyNumberFormat="1" applyFont="1" applyFill="1" applyBorder="1"/>
    <xf fontId="6" fillId="0" borderId="0" numFmtId="161" applyNumberFormat="1" applyFont="1" applyFill="1" applyBorder="1"/>
    <xf fontId="7" fillId="0" borderId="3" numFmtId="0" applyNumberFormat="1" applyFont="1" applyFill="1" applyBorder="1"/>
    <xf fontId="8" fillId="0" borderId="4" numFmtId="0" applyNumberFormat="1" applyFont="1" applyFill="1" applyBorder="1"/>
    <xf fontId="9" fillId="0" borderId="5" numFmtId="0" applyNumberFormat="1" applyFont="1" applyFill="1" applyBorder="1"/>
    <xf fontId="9" fillId="0" borderId="0" numFmtId="0" applyNumberFormat="1" applyFont="1" applyFill="1" applyBorder="1"/>
    <xf fontId="10" fillId="0" borderId="6" numFmtId="0" applyNumberFormat="1" applyFont="1" applyFill="1" applyBorder="1"/>
    <xf fontId="11" fillId="27" borderId="7" numFmtId="0" applyNumberFormat="1" applyFont="1" applyFill="1" applyBorder="1"/>
    <xf fontId="12" fillId="0" borderId="0" numFmtId="0" applyNumberFormat="1" applyFont="1" applyFill="1" applyBorder="1"/>
    <xf fontId="13" fillId="28" borderId="0" numFmtId="0" applyNumberFormat="1" applyFont="1" applyFill="1" applyBorder="1"/>
    <xf fontId="14" fillId="0" borderId="0" numFmtId="0" applyNumberFormat="1" applyFont="1" applyFill="1" applyBorder="1"/>
    <xf fontId="15" fillId="0" borderId="0" numFmtId="0" applyNumberFormat="1" applyFont="1" applyFill="1" applyBorder="1">
      <alignment vertical="top"/>
    </xf>
    <xf fontId="16" fillId="29" borderId="0" numFmtId="0" applyNumberFormat="1" applyFont="1" applyFill="1" applyBorder="1"/>
    <xf fontId="17" fillId="0" borderId="0" numFmtId="0" applyNumberFormat="1" applyFont="1" applyFill="1" applyBorder="1"/>
    <xf fontId="6" fillId="30" borderId="8" numFmtId="0" applyNumberFormat="1" applyFont="1" applyFill="1" applyBorder="1"/>
    <xf fontId="6" fillId="0" borderId="0" numFmtId="9" applyNumberFormat="1" applyFont="1" applyFill="1" applyBorder="1"/>
    <xf fontId="18" fillId="0" borderId="9" numFmtId="0" applyNumberFormat="1" applyFont="1" applyFill="1" applyBorder="1"/>
    <xf fontId="14" fillId="0" borderId="0" numFmtId="0" applyNumberFormat="1" applyFont="1" applyFill="1" applyBorder="1"/>
    <xf fontId="19" fillId="0" borderId="0" numFmtId="0" applyNumberFormat="1" applyFont="1" applyFill="1" applyBorder="1"/>
    <xf fontId="6" fillId="0" borderId="0" numFmtId="162" applyNumberFormat="1" applyFont="1" applyFill="1" applyBorder="1"/>
    <xf fontId="6" fillId="0" borderId="0" numFmtId="163" applyNumberFormat="1" applyFont="1" applyFill="1" applyBorder="1"/>
    <xf fontId="20" fillId="31" borderId="0" numFmtId="0" applyNumberFormat="1" applyFont="1" applyFill="1" applyBorder="1"/>
  </cellStyleXfs>
  <cellXfs count="70">
    <xf fontId="0" fillId="0" borderId="0" numFmtId="0" xfId="0"/>
    <xf fontId="0" fillId="0" borderId="10" numFmtId="0" xfId="0" applyBorder="1"/>
    <xf fontId="0" fillId="0" borderId="10" numFmtId="0" xfId="0" applyBorder="1" applyAlignment="1">
      <alignment horizontal="center"/>
    </xf>
    <xf fontId="0" fillId="0" borderId="10" numFmtId="0" xfId="0" applyBorder="1" applyAlignment="1">
      <alignment wrapText="1"/>
    </xf>
    <xf fontId="21" fillId="0" borderId="0" numFmtId="0" xfId="0" applyFont="1"/>
    <xf fontId="21" fillId="0" borderId="0" numFmtId="0" xfId="0" applyFont="1" applyAlignment="1">
      <alignment horizontal="left" vertical="center" wrapText="1"/>
    </xf>
    <xf fontId="21" fillId="0" borderId="0" numFmtId="0" xfId="0" applyFont="1" applyAlignment="1">
      <alignment horizontal="left" vertical="center"/>
    </xf>
    <xf fontId="22" fillId="0" borderId="11" numFmtId="0" xfId="0" applyFont="1" applyBorder="1" applyAlignment="1">
      <alignment horizontal="center" vertical="center" wrapText="1"/>
    </xf>
    <xf fontId="21" fillId="0" borderId="0" numFmtId="0" xfId="0" applyFont="1" applyAlignment="1">
      <alignment vertical="top"/>
    </xf>
    <xf fontId="23" fillId="0" borderId="10" numFmtId="0" xfId="0" applyFont="1" applyBorder="1" applyAlignment="1">
      <alignment horizontal="left" vertical="center"/>
    </xf>
    <xf fontId="24" fillId="0" borderId="10" numFmtId="0" xfId="0" applyFont="1" applyBorder="1" applyAlignment="1">
      <alignment horizontal="left" vertical="center" wrapText="1"/>
    </xf>
    <xf fontId="25" fillId="0" borderId="10" numFmtId="0" xfId="0" applyFont="1" applyBorder="1" applyAlignment="1">
      <alignment horizontal="center" vertical="center" wrapText="1"/>
    </xf>
    <xf fontId="23" fillId="0" borderId="12" numFmtId="0" xfId="0" applyFont="1" applyBorder="1" applyAlignment="1">
      <alignment horizontal="center" vertical="center" wrapText="1"/>
    </xf>
    <xf fontId="23" fillId="0" borderId="13" numFmtId="0" xfId="0" applyFont="1" applyBorder="1" applyAlignment="1">
      <alignment horizontal="center" vertical="center" wrapText="1"/>
    </xf>
    <xf fontId="23" fillId="0" borderId="14" numFmtId="0" xfId="0" applyFont="1" applyBorder="1" applyAlignment="1">
      <alignment horizontal="center" vertical="center" wrapText="1"/>
    </xf>
    <xf fontId="23" fillId="0" borderId="15" numFmtId="0" xfId="0" applyFont="1" applyBorder="1" applyAlignment="1">
      <alignment horizontal="center" vertical="center" wrapText="1"/>
    </xf>
    <xf fontId="23" fillId="0" borderId="10" numFmtId="2" xfId="0" applyNumberFormat="1" applyFont="1" applyBorder="1" applyAlignment="1">
      <alignment horizontal="center" vertical="center" wrapText="1"/>
    </xf>
    <xf fontId="23" fillId="0" borderId="10" numFmtId="0" xfId="0" applyFont="1" applyBorder="1" applyAlignment="1">
      <alignment horizontal="center" vertical="center" wrapText="1"/>
    </xf>
    <xf fontId="23" fillId="0" borderId="16" numFmtId="0" xfId="0" applyFont="1" applyBorder="1" applyAlignment="1">
      <alignment horizontal="center" vertical="center" wrapText="1"/>
    </xf>
    <xf fontId="26" fillId="0" borderId="12" numFmtId="0" xfId="0" applyFont="1" applyBorder="1" applyAlignment="1">
      <alignment horizontal="center" vertical="top" wrapText="1"/>
    </xf>
    <xf fontId="23" fillId="0" borderId="12" numFmtId="0" xfId="0" applyFont="1" applyBorder="1" applyAlignment="1">
      <alignment horizontal="center" vertical="top" wrapText="1"/>
    </xf>
    <xf fontId="23" fillId="0" borderId="10" numFmtId="0" xfId="0" applyFont="1" applyBorder="1" applyAlignment="1">
      <alignment horizontal="center" vertical="top" wrapText="1"/>
    </xf>
    <xf fontId="21" fillId="0" borderId="0" numFmtId="0" xfId="0" applyFont="1" applyAlignment="1">
      <alignment horizontal="center" vertical="top"/>
    </xf>
    <xf fontId="24" fillId="0" borderId="10" numFmtId="0" xfId="40" applyFont="1" applyBorder="1" applyAlignment="1">
      <alignment horizontal="center" vertical="center" wrapText="1"/>
    </xf>
    <xf fontId="27" fillId="0" borderId="10" numFmtId="0" xfId="0" applyFont="1" applyBorder="1" applyAlignment="1">
      <alignment horizontal="center" vertical="top" wrapText="1"/>
    </xf>
    <xf fontId="24" fillId="0" borderId="10" numFmtId="0" xfId="0" applyFont="1" applyBorder="1" applyAlignment="1">
      <alignment horizontal="center" vertical="center" wrapText="1"/>
    </xf>
    <xf fontId="24" fillId="0" borderId="12" numFmtId="3" xfId="0" applyNumberFormat="1" applyFont="1" applyBorder="1" applyAlignment="1">
      <alignment horizontal="center" vertical="center" wrapText="1"/>
    </xf>
    <xf fontId="24" fillId="0" borderId="10" numFmtId="4" xfId="0" applyNumberFormat="1" applyFont="1" applyBorder="1" applyAlignment="1">
      <alignment horizontal="center" vertical="center" wrapText="1"/>
    </xf>
    <xf fontId="24" fillId="0" borderId="10" numFmtId="164" xfId="0" applyNumberFormat="1" applyFont="1" applyBorder="1" applyAlignment="1">
      <alignment horizontal="center" vertical="center" wrapText="1"/>
    </xf>
    <xf fontId="24" fillId="0" borderId="10" numFmtId="0" xfId="0" applyFont="1" applyBorder="1" applyAlignment="1">
      <alignment horizontal="center" vertical="center"/>
    </xf>
    <xf fontId="28" fillId="0" borderId="10" numFmtId="4" xfId="0" applyNumberFormat="1" applyFont="1" applyBorder="1" applyAlignment="1">
      <alignment horizontal="center" vertical="center"/>
    </xf>
    <xf fontId="23" fillId="0" borderId="10" numFmtId="4" xfId="0" applyNumberFormat="1" applyFont="1" applyBorder="1" applyAlignment="1">
      <alignment horizontal="center" vertical="center" wrapText="1"/>
    </xf>
    <xf fontId="21" fillId="0" borderId="0" numFmtId="4" xfId="0" applyNumberFormat="1" applyFont="1" applyAlignment="1">
      <alignment horizontal="center" vertical="top"/>
    </xf>
    <xf fontId="21" fillId="0" borderId="0" numFmtId="0" xfId="0" applyFont="1" applyAlignment="1">
      <alignment vertical="center"/>
    </xf>
    <xf fontId="23" fillId="0" borderId="10" numFmtId="0" xfId="0" applyFont="1" applyBorder="1" applyAlignment="1">
      <alignment horizontal="center" vertical="center"/>
    </xf>
    <xf fontId="23" fillId="0" borderId="10" numFmtId="0" xfId="0" applyFont="1" applyBorder="1" applyAlignment="1">
      <alignment horizontal="right" vertical="center" wrapText="1"/>
    </xf>
    <xf fontId="23" fillId="0" borderId="10" numFmtId="3" xfId="0" applyNumberFormat="1" applyFont="1" applyBorder="1" applyAlignment="1">
      <alignment horizontal="center" vertical="center"/>
    </xf>
    <xf fontId="23" fillId="32" borderId="16" numFmtId="4" xfId="0" applyNumberFormat="1" applyFont="1" applyFill="1" applyBorder="1" applyAlignment="1">
      <alignment horizontal="center" vertical="center"/>
    </xf>
    <xf fontId="24" fillId="0" borderId="10" numFmtId="0" xfId="0" applyFont="1" applyBorder="1" applyAlignment="1">
      <alignment vertical="center" wrapText="1"/>
    </xf>
    <xf fontId="24" fillId="0" borderId="10" numFmtId="0" xfId="0" applyFont="1" applyBorder="1" applyAlignment="1">
      <alignment horizontal="right" vertical="center" wrapText="1"/>
    </xf>
    <xf fontId="24" fillId="0" borderId="16" numFmtId="4" xfId="0" applyNumberFormat="1" applyFont="1" applyBorder="1" applyAlignment="1">
      <alignment horizontal="center" vertical="center"/>
    </xf>
    <xf fontId="23" fillId="0" borderId="10" numFmtId="4" xfId="0" applyNumberFormat="1" applyFont="1" applyBorder="1" applyAlignment="1">
      <alignment horizontal="center" vertical="center"/>
    </xf>
    <xf fontId="0" fillId="0" borderId="0" numFmtId="4" xfId="0" applyNumberFormat="1" applyAlignment="1">
      <alignment vertical="center"/>
    </xf>
    <xf fontId="21" fillId="0" borderId="0" numFmtId="4" xfId="0" applyNumberFormat="1" applyFont="1" applyAlignment="1">
      <alignment vertical="center"/>
    </xf>
    <xf fontId="24" fillId="0" borderId="0" numFmtId="0" xfId="0" applyFont="1" applyAlignment="1">
      <alignment horizontal="center" vertical="center" wrapText="1"/>
    </xf>
    <xf fontId="24" fillId="0" borderId="0" numFmtId="0" xfId="0" applyFont="1" applyAlignment="1">
      <alignment horizontal="left" vertical="center" wrapText="1"/>
    </xf>
    <xf fontId="24" fillId="0" borderId="0" numFmtId="4" xfId="0" applyNumberFormat="1" applyFont="1" applyAlignment="1">
      <alignment horizontal="left" vertical="center" wrapText="1"/>
    </xf>
    <xf fontId="24" fillId="0" borderId="0" numFmtId="0" xfId="0" applyFont="1" applyAlignment="1">
      <alignment horizontal="center" vertical="center"/>
    </xf>
    <xf fontId="24" fillId="0" borderId="0" numFmtId="4" xfId="0" applyNumberFormat="1" applyFont="1" applyAlignment="1">
      <alignment horizontal="center" vertical="center"/>
    </xf>
    <xf fontId="29" fillId="0" borderId="0" numFmtId="4" xfId="0" applyNumberFormat="1" applyFont="1" applyAlignment="1">
      <alignment vertical="center"/>
    </xf>
    <xf fontId="29" fillId="0" borderId="0" numFmtId="0" xfId="0" applyFont="1" applyAlignment="1" applyProtection="1">
      <alignment horizontal="left" vertical="center" wrapText="1"/>
      <protection locked="0"/>
    </xf>
    <xf fontId="24" fillId="0" borderId="0" numFmtId="0" xfId="0" applyFont="1" applyAlignment="1" applyProtection="1">
      <alignment vertical="center"/>
      <protection locked="0"/>
    </xf>
    <xf fontId="21" fillId="0" borderId="0" numFmtId="0" xfId="0" applyFont="1" applyAlignment="1" applyProtection="1">
      <alignment vertical="center"/>
      <protection locked="0"/>
    </xf>
    <xf fontId="29" fillId="0" borderId="0" numFmtId="0" xfId="0" applyFont="1" applyProtection="1">
      <protection locked="0"/>
    </xf>
    <xf fontId="29" fillId="0" borderId="0" numFmtId="165" xfId="0" applyNumberFormat="1" applyFont="1" applyAlignment="1" applyProtection="1">
      <alignment horizontal="center" vertical="center"/>
      <protection locked="0"/>
    </xf>
    <xf fontId="29" fillId="0" borderId="0" numFmtId="0" xfId="0" applyFont="1" applyAlignment="1" applyProtection="1">
      <alignment horizontal="center" wrapText="1"/>
      <protection locked="0"/>
    </xf>
    <xf fontId="29" fillId="0" borderId="0" numFmtId="0" xfId="0" applyFont="1" applyAlignment="1" applyProtection="1">
      <alignment vertical="center"/>
      <protection locked="0"/>
    </xf>
    <xf fontId="30" fillId="0" borderId="0" numFmtId="0" xfId="0" applyFont="1"/>
    <xf fontId="31" fillId="0" borderId="0" numFmtId="0" xfId="0" applyFont="1"/>
    <xf fontId="31" fillId="0" borderId="0" numFmtId="0" xfId="0" applyFont="1" applyAlignment="1">
      <alignment horizontal="left"/>
    </xf>
    <xf fontId="24" fillId="0" borderId="0" numFmtId="0" xfId="0" applyFont="1" applyAlignment="1" applyProtection="1">
      <alignment horizontal="left" wrapText="1"/>
      <protection locked="0"/>
    </xf>
    <xf fontId="24" fillId="33" borderId="0" numFmtId="4" xfId="0" applyNumberFormat="1" applyFont="1" applyFill="1" applyAlignment="1">
      <alignment horizontal="center" vertical="center" wrapText="1"/>
    </xf>
    <xf fontId="31" fillId="0" borderId="0" numFmtId="4" xfId="0" applyNumberFormat="1" applyFont="1"/>
    <xf fontId="24" fillId="0" borderId="0" numFmtId="0" xfId="0" applyFont="1" applyAlignment="1">
      <alignment horizontal="left"/>
    </xf>
    <xf fontId="24" fillId="0" borderId="0" numFmtId="165" xfId="0" applyNumberFormat="1" applyFont="1" applyAlignment="1" applyProtection="1">
      <alignment horizontal="center" vertical="center"/>
      <protection locked="0"/>
    </xf>
    <xf fontId="24" fillId="0" borderId="0" numFmtId="0" xfId="0" applyFont="1" applyAlignment="1" applyProtection="1">
      <alignment horizontal="center" wrapText="1"/>
      <protection locked="0"/>
    </xf>
    <xf fontId="24" fillId="0" borderId="0" numFmtId="0" xfId="0" applyFont="1"/>
    <xf fontId="24" fillId="0" borderId="0" numFmtId="4" xfId="0" applyNumberFormat="1" applyFont="1"/>
    <xf fontId="25" fillId="0" borderId="0" numFmtId="0" xfId="0" applyFont="1"/>
    <xf fontId="0" fillId="0" borderId="0" numFmtId="4" xfId="0" applyNumberFormat="1"/>
  </cellXfs>
  <cellStyles count="51">
    <cellStyle name="20% — акцент1" xfId="1" builtinId="30"/>
    <cellStyle name="20% — акцент2" xfId="2" builtinId="34"/>
    <cellStyle name="20% — акцент3" xfId="3" builtinId="38"/>
    <cellStyle name="20% — акцент4" xfId="4" builtinId="42"/>
    <cellStyle name="20% — акцент5" xfId="5" builtinId="46"/>
    <cellStyle name="20% — акцент6" xfId="6" builtinId="50"/>
    <cellStyle name="40% — акцент1" xfId="7" builtinId="31"/>
    <cellStyle name="40% — акцент2" xfId="8" builtinId="35"/>
    <cellStyle name="40% — акцент3" xfId="9" builtinId="39"/>
    <cellStyle name="40% — акцент4" xfId="10" builtinId="43"/>
    <cellStyle name="40% — акцент5" xfId="11" builtinId="47"/>
    <cellStyle name="40% — акцент6" xfId="12" builtinId="51"/>
    <cellStyle name="60% — акцент1" xfId="13" builtinId="32"/>
    <cellStyle name="60% — акцент2" xfId="14" builtinId="36"/>
    <cellStyle name="60% — акцент3" xfId="15" builtinId="40"/>
    <cellStyle name="60% — акцент4" xfId="16" builtinId="44"/>
    <cellStyle name="60% — акцент5" xfId="17" builtinId="48"/>
    <cellStyle name="60% — акцент6" xfId="18" builtinId="52"/>
    <cellStyle name="Акцент1" xfId="19" builtinId="29"/>
    <cellStyle name="Акцент2" xfId="20" builtinId="33"/>
    <cellStyle name="Акцент3" xfId="21" builtinId="37"/>
    <cellStyle name="Акцент4" xfId="22" builtinId="41"/>
    <cellStyle name="Акцент5" xfId="23" builtinId="45"/>
    <cellStyle name="Акцент6" xfId="24" builtinId="49"/>
    <cellStyle name="Ввод " xfId="25" builtinId="20"/>
    <cellStyle name="Вывод" xfId="26" builtinId="21"/>
    <cellStyle name="Вычисление" xfId="27" builtinId="22"/>
    <cellStyle name="Гиперссылка" xfId="28" builtinId="8"/>
    <cellStyle name="Денежный" xfId="29" builtinId="4"/>
    <cellStyle name="Денежный [0]" xfId="30" builtinId="7"/>
    <cellStyle name="Заголовок 1" xfId="31" builtinId="16"/>
    <cellStyle name="Заголовок 2" xfId="32" builtinId="17"/>
    <cellStyle name="Заголовок 3" xfId="33" builtinId="18"/>
    <cellStyle name="Заголовок 4" xfId="34" builtinId="19"/>
    <cellStyle name="Итог" xfId="35" builtinId="25"/>
    <cellStyle name="Контрольная ячейка" xfId="36" builtinId="23"/>
    <cellStyle name="Название" xfId="37" builtinId="15"/>
    <cellStyle name="Нейтральный" xfId="38" builtinId="28"/>
    <cellStyle name="Обычный" xfId="0" builtinId="0"/>
    <cellStyle name="Обычный_Лист1" xfId="39"/>
    <cellStyle name="Открывавшаяся гиперссылка" xfId="40" builtinId="9"/>
    <cellStyle name="Плохой" xfId="41" builtinId="27"/>
    <cellStyle name="Пояснение" xfId="42" builtinId="53"/>
    <cellStyle name="Примечание" xfId="43" builtinId="10"/>
    <cellStyle name="Процентный" xfId="44" builtinId="5"/>
    <cellStyle name="Связанная ячейка" xfId="45" builtinId="24"/>
    <cellStyle name="Стиль 1" xfId="46"/>
    <cellStyle name="Текст предупреждения" xfId="47" builtinId="11"/>
    <cellStyle name="Финансовый" xfId="48" builtinId="3"/>
    <cellStyle name="Финансовый [0]" xfId="49" builtinId="6"/>
    <cellStyle name="Хороший" xfId="50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media1.svg"/><Relationship Id="rId3" Type="http://schemas.openxmlformats.org/officeDocument/2006/relationships/image" Target="../media/image2.png"/><Relationship Id="rId4" Type="http://schemas.openxmlformats.org/officeDocument/2006/relationships/image" Target="../media/media2.svg"/><Relationship Id="rId5" Type="http://schemas.openxmlformats.org/officeDocument/2006/relationships/image" Target="../media/image3.png"/><Relationship Id="rId6" Type="http://schemas.openxmlformats.org/officeDocument/2006/relationships/image" Target="../media/media3.svg"/><Relationship Id="rId7" Type="http://schemas.openxmlformats.org/officeDocument/2006/relationships/image" Target="../media/image4.png"/><Relationship Id="rId8" Type="http://schemas.openxmlformats.org/officeDocument/2006/relationships/image" Target="../media/media4.sv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10</xdr:col>
      <xdr:colOff>185848</xdr:colOff>
      <xdr:row>7</xdr:row>
      <xdr:rowOff>956218</xdr:rowOff>
    </xdr:from>
    <xdr:to>
      <xdr:col>10</xdr:col>
      <xdr:colOff>936276</xdr:colOff>
      <xdr:row>7</xdr:row>
      <xdr:rowOff>1310020</xdr:rowOff>
    </xdr:to>
    <xdr:pic>
      <xdr:nvPicPr>
        <xdr:cNvPr id="11720" name="Picture 1"/>
        <xdr:cNvPicPr>
          <a:picLocks noChangeAspect="1"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9342548" y="4055018"/>
          <a:ext cx="750427" cy="353802"/>
        </a:xfrm>
        <a:prstGeom prst="rect">
          <a:avLst/>
        </a:prstGeom>
        <a:noFill/>
      </xdr:spPr>
    </xdr:pic>
    <xdr:clientData/>
  </xdr:twoCellAnchor>
  <xdr:twoCellAnchor editAs="twoCell">
    <xdr:from>
      <xdr:col>9</xdr:col>
      <xdr:colOff>18024</xdr:colOff>
      <xdr:row>7</xdr:row>
      <xdr:rowOff>927532</xdr:rowOff>
    </xdr:from>
    <xdr:to>
      <xdr:col>9</xdr:col>
      <xdr:colOff>984049</xdr:colOff>
      <xdr:row>7</xdr:row>
      <xdr:rowOff>1367394</xdr:rowOff>
    </xdr:to>
    <xdr:pic>
      <xdr:nvPicPr>
        <xdr:cNvPr id="11721" name="Picture 2"/>
        <xdr:cNvPicPr>
          <a:picLocks noChangeAspect="1"/>
        </xdr:cNvPicPr>
      </xdr:nvPicPr>
      <xdr:blipFill>
        <a:blip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/>
      </xdr:blipFill>
      <xdr:spPr bwMode="auto">
        <a:xfrm>
          <a:off x="8044425" y="4026333"/>
          <a:ext cx="966024" cy="439860"/>
        </a:xfrm>
        <a:prstGeom prst="rect">
          <a:avLst/>
        </a:prstGeom>
        <a:noFill/>
      </xdr:spPr>
    </xdr:pic>
    <xdr:clientData/>
  </xdr:twoCellAnchor>
  <xdr:twoCellAnchor editAs="twoCell">
    <xdr:from>
      <xdr:col>11</xdr:col>
      <xdr:colOff>73258</xdr:colOff>
      <xdr:row>7</xdr:row>
      <xdr:rowOff>1797693</xdr:rowOff>
    </xdr:from>
    <xdr:to>
      <xdr:col>11</xdr:col>
      <xdr:colOff>1488522</xdr:colOff>
      <xdr:row>7</xdr:row>
      <xdr:rowOff>2103684</xdr:rowOff>
    </xdr:to>
    <xdr:pic>
      <xdr:nvPicPr>
        <xdr:cNvPr id="11722" name="Picture 5"/>
        <xdr:cNvPicPr>
          <a:picLocks noChangeAspect="1"/>
        </xdr:cNvPicPr>
      </xdr:nvPicPr>
      <xdr:blipFill>
        <a:blip r:embed="rId5">
          <a:extLst>
            <a:ext uri="{96DAC541-7B7A-43D3-8B79-37D633B846F1}">
              <asvg:svgBlip xmlns:asvg="http://schemas.microsoft.com/office/drawing/2016/SVG/main" r:embed="rId6"/>
            </a:ext>
          </a:extLst>
        </a:blip>
        <a:stretch/>
      </xdr:blipFill>
      <xdr:spPr bwMode="auto">
        <a:xfrm>
          <a:off x="10284058" y="4896493"/>
          <a:ext cx="1415263" cy="305990"/>
        </a:xfrm>
        <a:prstGeom prst="rect">
          <a:avLst/>
        </a:prstGeom>
        <a:noFill/>
      </xdr:spPr>
    </xdr:pic>
    <xdr:clientData/>
  </xdr:twoCellAnchor>
  <xdr:twoCellAnchor editAs="twoCell">
    <xdr:from>
      <xdr:col>11</xdr:col>
      <xdr:colOff>189809</xdr:colOff>
      <xdr:row>7</xdr:row>
      <xdr:rowOff>1348270</xdr:rowOff>
    </xdr:from>
    <xdr:to>
      <xdr:col>11</xdr:col>
      <xdr:colOff>361307</xdr:colOff>
      <xdr:row>7</xdr:row>
      <xdr:rowOff>1625574</xdr:rowOff>
    </xdr:to>
    <xdr:pic>
      <xdr:nvPicPr>
        <xdr:cNvPr id="11723" name="Picture 6"/>
        <xdr:cNvPicPr>
          <a:picLocks noChangeAspect="1"/>
        </xdr:cNvPicPr>
      </xdr:nvPicPr>
      <xdr:blipFill>
        <a:blip r:embed="rId7">
          <a:extLst>
            <a:ext uri="{96DAC541-7B7A-43D3-8B79-37D633B846F1}">
              <asvg:svgBlip xmlns:asvg="http://schemas.microsoft.com/office/drawing/2016/SVG/main" r:embed="rId8"/>
            </a:ext>
          </a:extLst>
        </a:blip>
        <a:stretch/>
      </xdr:blipFill>
      <xdr:spPr bwMode="auto">
        <a:xfrm>
          <a:off x="10400609" y="4447071"/>
          <a:ext cx="171496" cy="277303"/>
        </a:xfrm>
        <a:prstGeom prst="rect">
          <a:avLst/>
        </a:prstGeom>
        <a:noFill/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2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Ruler="1" zoomScale="100" workbookViewId="0">
      <selection activeCell="D7" activeCellId="0" sqref="D7"/>
    </sheetView>
  </sheetViews>
  <sheetFormatPr baseColWidth="8" defaultRowHeight="15" customHeight="1"/>
  <cols>
    <col customWidth="1" min="1" max="1" width="26.140599999999999"/>
    <col customWidth="1" min="5" max="5" width="10"/>
    <col customWidth="1" min="7" max="7" width="10.140599999999999"/>
    <col customWidth="1" min="9" max="9" width="10.5703"/>
  </cols>
  <sheetData>
    <row r="1" ht="15">
      <c r="A1" s="1"/>
      <c r="B1" s="1"/>
      <c r="C1" s="1"/>
      <c r="D1" s="1"/>
      <c r="E1" s="2" t="s">
        <v>0</v>
      </c>
      <c r="F1" s="1"/>
      <c r="G1" s="2" t="s">
        <v>0</v>
      </c>
      <c r="H1" s="1"/>
      <c r="I1" s="2" t="s">
        <v>0</v>
      </c>
      <c r="J1" s="1"/>
    </row>
    <row r="2" ht="28.5">
      <c r="A2" s="3" t="s">
        <v>1</v>
      </c>
      <c r="B2" s="3" t="s">
        <v>2</v>
      </c>
      <c r="C2" s="3" t="s">
        <v>3</v>
      </c>
      <c r="D2" s="3" t="s">
        <v>4</v>
      </c>
      <c r="E2" s="2"/>
      <c r="F2" s="3" t="s">
        <v>4</v>
      </c>
      <c r="G2" s="2"/>
      <c r="H2" s="3" t="s">
        <v>4</v>
      </c>
      <c r="I2" s="2"/>
      <c r="J2" s="1"/>
    </row>
    <row r="3" ht="15">
      <c r="A3" s="3" t="s">
        <v>5</v>
      </c>
      <c r="B3" s="3" t="s">
        <v>6</v>
      </c>
      <c r="C3" s="3">
        <v>4666.8000000000002</v>
      </c>
      <c r="D3" s="3">
        <v>40</v>
      </c>
      <c r="E3" s="3">
        <f t="shared" ref="E3:E9" si="0">D3*C3</f>
        <v>186672</v>
      </c>
      <c r="F3" s="3">
        <v>27</v>
      </c>
      <c r="G3" s="1">
        <f t="shared" ref="G3:G9" si="1">F3*C3</f>
        <v>126003.60000000001</v>
      </c>
      <c r="H3" s="1">
        <v>50</v>
      </c>
      <c r="I3" s="1">
        <f>H3*C3</f>
        <v>233340</v>
      </c>
      <c r="J3" s="1"/>
    </row>
    <row r="4" ht="42.75">
      <c r="A4" s="3" t="s">
        <v>7</v>
      </c>
      <c r="B4" s="3" t="s">
        <v>6</v>
      </c>
      <c r="C4" s="3">
        <v>2522.27</v>
      </c>
      <c r="D4" s="3">
        <v>5</v>
      </c>
      <c r="E4" s="3">
        <f t="shared" si="0"/>
        <v>12611.35</v>
      </c>
      <c r="F4" s="3">
        <v>12</v>
      </c>
      <c r="G4" s="1">
        <f t="shared" si="1"/>
        <v>30267.239999999998</v>
      </c>
      <c r="H4" s="1" t="s">
        <v>8</v>
      </c>
      <c r="I4" s="1">
        <f>10*C4</f>
        <v>25222.700000000001</v>
      </c>
      <c r="J4" s="1"/>
    </row>
    <row r="5" ht="15">
      <c r="A5" s="3"/>
      <c r="B5" s="3"/>
      <c r="C5" s="3"/>
      <c r="D5" s="3"/>
      <c r="E5" s="3"/>
      <c r="F5" s="3"/>
      <c r="G5" s="1"/>
      <c r="H5" s="1" t="s">
        <v>9</v>
      </c>
      <c r="I5" s="1">
        <f>15*C4</f>
        <v>37834.050000000003</v>
      </c>
      <c r="J5" s="1"/>
    </row>
    <row r="6" ht="15">
      <c r="A6" s="3" t="s">
        <v>10</v>
      </c>
      <c r="B6" s="3" t="s">
        <v>6</v>
      </c>
      <c r="C6" s="3">
        <v>1135.01</v>
      </c>
      <c r="D6" s="3">
        <v>60</v>
      </c>
      <c r="E6" s="3">
        <f t="shared" si="0"/>
        <v>68100.600000000006</v>
      </c>
      <c r="F6" s="3">
        <v>30</v>
      </c>
      <c r="G6" s="1">
        <f t="shared" si="1"/>
        <v>34050.300000000003</v>
      </c>
      <c r="H6" s="1">
        <v>20</v>
      </c>
      <c r="I6" s="1">
        <f t="shared" ref="I6:I9" si="2">H6*C6</f>
        <v>22700.200000000001</v>
      </c>
      <c r="J6" s="1"/>
    </row>
    <row r="7" ht="15">
      <c r="A7" s="3" t="s">
        <v>11</v>
      </c>
      <c r="B7" s="3" t="s">
        <v>6</v>
      </c>
      <c r="C7" s="3">
        <v>849</v>
      </c>
      <c r="D7" s="3">
        <v>40</v>
      </c>
      <c r="E7" s="3">
        <f t="shared" si="0"/>
        <v>33960</v>
      </c>
      <c r="F7" s="3">
        <v>25</v>
      </c>
      <c r="G7" s="1">
        <f t="shared" si="1"/>
        <v>21225</v>
      </c>
      <c r="H7" s="1">
        <v>30</v>
      </c>
      <c r="I7" s="1">
        <f t="shared" si="2"/>
        <v>25470</v>
      </c>
      <c r="J7" s="1"/>
    </row>
    <row r="8" ht="15">
      <c r="A8" s="3" t="s">
        <v>12</v>
      </c>
      <c r="B8" s="3" t="s">
        <v>13</v>
      </c>
      <c r="C8" s="3">
        <v>815</v>
      </c>
      <c r="D8" s="3">
        <v>20</v>
      </c>
      <c r="E8" s="3">
        <f t="shared" si="0"/>
        <v>16300</v>
      </c>
      <c r="F8" s="3">
        <v>25</v>
      </c>
      <c r="G8" s="1">
        <f t="shared" si="1"/>
        <v>20375</v>
      </c>
      <c r="H8" s="1">
        <v>35</v>
      </c>
      <c r="I8" s="1">
        <f t="shared" si="2"/>
        <v>28525</v>
      </c>
      <c r="J8" s="1"/>
    </row>
    <row r="9" ht="15">
      <c r="A9" s="3" t="s">
        <v>14</v>
      </c>
      <c r="B9" s="3"/>
      <c r="C9" s="3">
        <v>1519.0699999999999</v>
      </c>
      <c r="D9" s="3">
        <v>250</v>
      </c>
      <c r="E9" s="3">
        <f t="shared" si="0"/>
        <v>379767.5</v>
      </c>
      <c r="F9" s="3">
        <v>170</v>
      </c>
      <c r="G9" s="1">
        <f t="shared" si="1"/>
        <v>258241.89999999999</v>
      </c>
      <c r="H9" s="1">
        <v>250</v>
      </c>
      <c r="I9" s="1">
        <f t="shared" si="2"/>
        <v>379767.5</v>
      </c>
      <c r="J9" s="1"/>
    </row>
    <row r="10" ht="15">
      <c r="A10" s="3"/>
      <c r="B10" s="3"/>
      <c r="C10" s="3"/>
      <c r="D10" s="3"/>
      <c r="E10" s="3">
        <f>E3+E4+E6+E7+E8+E9</f>
        <v>697411.44999999995</v>
      </c>
      <c r="F10" s="3"/>
      <c r="G10" s="1">
        <f>G3+G4+G6+G7+G8+G9</f>
        <v>490163.04000000004</v>
      </c>
      <c r="H10" s="1"/>
      <c r="I10" s="1">
        <f>I3+I4+I5+I6+I7+I8+I9</f>
        <v>752859.44999999995</v>
      </c>
      <c r="J10" s="1"/>
    </row>
  </sheetData>
  <mergeCells count="3">
    <mergeCell ref="E1:E2"/>
    <mergeCell ref="G1:G2"/>
    <mergeCell ref="I1:I2"/>
  </mergeCells>
  <printOptions headings="0" gridLines="0"/>
  <pageMargins left="0.69999999999999996" right="0.69999999999999996" top="0.75" bottom="0.75" header="0.29999999999999999" footer="0.29999999999999999"/>
  <pageSetup paperSize="9" scale="90" firstPageNumber="1" fitToWidth="1" fitToHeight="1" pageOrder="downThenOver" orientation="landscape" usePrinterDefaults="1" blackAndWhite="0" draft="0" cellComments="none" useFirstPageNumber="0" errors="displayed" horizontalDpi="600" verticalDpi="600" copies="1"/>
  <headerFooter>
    <oddHeader>&amp;Cцена в теплое время года (с 01.11. по 31.03)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Ruler="1" view="pageBreakPreview" topLeftCell="A6" zoomScale="75" workbookViewId="0">
      <selection activeCell="P11" activeCellId="0" sqref="P11"/>
    </sheetView>
  </sheetViews>
  <sheetFormatPr baseColWidth="8" defaultRowHeight="12.75" customHeight="1"/>
  <cols>
    <col customWidth="1" min="1" max="1" style="4" width="4.1406200000000002"/>
    <col customWidth="1" min="2" max="2" style="4" width="37.570300000000003"/>
    <col customWidth="1" hidden="1" min="3" max="3" style="4" width="24.2852"/>
    <col customWidth="1" min="4" max="4" style="4" width="5.8554700000000004"/>
    <col customWidth="1" min="5" max="5" style="4" width="9.5703099999999992"/>
    <col customWidth="1" min="6" max="6" style="4" width="15.2852"/>
    <col customWidth="1" min="7" max="7" style="4" width="15.710900000000001"/>
    <col customWidth="1" min="8" max="8" style="4" width="15.140599999999999"/>
    <col customWidth="1" min="9" max="9" style="4" width="17"/>
    <col customWidth="1" min="10" max="10" style="4" width="16.855499999999999"/>
    <col customWidth="1" min="11" max="11" style="4" width="15.855499999999999"/>
    <col customWidth="1" min="12" max="12" style="4" width="26.855499999999999"/>
    <col customWidth="1" min="13" max="13" style="4" width="13.425800000000001"/>
    <col customWidth="1" min="14" max="14" style="4" width="15.140599999999999"/>
    <col bestFit="1" customWidth="1" min="15" max="15" style="4" width="14"/>
    <col customWidth="1" min="16" max="16" style="4" width="14.710900000000001"/>
    <col customWidth="1" min="17" max="17" style="4" width="18.2852"/>
    <col customWidth="1" min="18" max="18" style="4" width="21.855499999999999"/>
    <col customWidth="1" min="19" max="20" style="4" width="9.1406200000000002"/>
    <col customWidth="1" min="21" max="21" style="4" width="12"/>
    <col customWidth="1" min="22" max="22" style="4" width="11.2852"/>
    <col customWidth="1" min="23" max="257" style="4" width="9.1406200000000002"/>
  </cols>
  <sheetData>
    <row r="1" ht="12.75">
      <c r="O1" s="5"/>
      <c r="P1" s="6"/>
      <c r="Q1" s="6"/>
    </row>
    <row r="2" ht="12.75">
      <c r="O2" s="6"/>
      <c r="P2" s="6"/>
      <c r="Q2" s="6"/>
    </row>
    <row r="3" ht="80.25" customHeight="1">
      <c r="A3" s="7" t="s">
        <v>15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="8" customFormat="1" ht="15.75" customHeight="1">
      <c r="A4" s="9" t="s">
        <v>16</v>
      </c>
      <c r="B4" s="9"/>
      <c r="C4" s="9"/>
      <c r="D4" s="9"/>
      <c r="E4" s="9"/>
      <c r="F4" s="9"/>
      <c r="G4" s="9" t="s">
        <v>17</v>
      </c>
      <c r="H4" s="9"/>
      <c r="I4" s="9"/>
      <c r="J4" s="9"/>
      <c r="K4" s="9"/>
      <c r="L4" s="9"/>
      <c r="M4" s="9"/>
      <c r="N4" s="9"/>
      <c r="O4" s="9"/>
      <c r="P4" s="9"/>
      <c r="Q4" s="9"/>
    </row>
    <row r="5" s="8" customFormat="1" ht="33" customHeight="1">
      <c r="A5" s="9"/>
      <c r="B5" s="9"/>
      <c r="C5" s="9"/>
      <c r="D5" s="9"/>
      <c r="E5" s="9"/>
      <c r="F5" s="9"/>
      <c r="G5" s="10" t="s">
        <v>18</v>
      </c>
      <c r="H5" s="10"/>
      <c r="I5" s="10"/>
      <c r="J5" s="10"/>
      <c r="K5" s="10"/>
      <c r="L5" s="10"/>
      <c r="M5" s="10"/>
      <c r="N5" s="10"/>
      <c r="O5" s="10"/>
      <c r="P5" s="10"/>
      <c r="Q5" s="10"/>
    </row>
    <row r="6" s="8" customFormat="1" ht="44.25" customHeight="1">
      <c r="A6" s="11" t="s">
        <v>19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ht="45" customHeight="1">
      <c r="A7" s="12" t="s">
        <v>20</v>
      </c>
      <c r="B7" s="12" t="s">
        <v>21</v>
      </c>
      <c r="C7" s="12" t="s">
        <v>22</v>
      </c>
      <c r="D7" s="12" t="s">
        <v>23</v>
      </c>
      <c r="E7" s="12" t="s">
        <v>24</v>
      </c>
      <c r="F7" s="13" t="s">
        <v>25</v>
      </c>
      <c r="G7" s="14"/>
      <c r="H7" s="15"/>
      <c r="I7" s="16" t="s">
        <v>26</v>
      </c>
      <c r="J7" s="16"/>
      <c r="K7" s="16"/>
      <c r="L7" s="17" t="s">
        <v>27</v>
      </c>
      <c r="M7" s="17"/>
      <c r="N7" s="17"/>
      <c r="O7" s="17"/>
      <c r="P7" s="17" t="s">
        <v>28</v>
      </c>
      <c r="Q7" s="17"/>
    </row>
    <row r="8" ht="192.75" customHeight="1">
      <c r="A8" s="18"/>
      <c r="B8" s="18"/>
      <c r="C8" s="18"/>
      <c r="D8" s="18"/>
      <c r="E8" s="18"/>
      <c r="F8" s="19" t="s">
        <v>29</v>
      </c>
      <c r="G8" s="19" t="s">
        <v>30</v>
      </c>
      <c r="H8" s="19" t="s">
        <v>31</v>
      </c>
      <c r="I8" s="20" t="s">
        <v>32</v>
      </c>
      <c r="J8" s="20" t="s">
        <v>33</v>
      </c>
      <c r="K8" s="20" t="s">
        <v>34</v>
      </c>
      <c r="L8" s="20" t="s">
        <v>35</v>
      </c>
      <c r="M8" s="20" t="s">
        <v>36</v>
      </c>
      <c r="N8" s="21" t="s">
        <v>37</v>
      </c>
      <c r="O8" s="21" t="s">
        <v>38</v>
      </c>
      <c r="P8" s="21" t="s">
        <v>39</v>
      </c>
      <c r="Q8" s="21" t="s">
        <v>40</v>
      </c>
    </row>
    <row r="9" s="22" customFormat="1" ht="95.25" customHeight="1">
      <c r="A9" s="23">
        <v>1</v>
      </c>
      <c r="B9" s="24" t="s">
        <v>41</v>
      </c>
      <c r="C9" s="25" t="s">
        <v>42</v>
      </c>
      <c r="D9" s="25" t="s">
        <v>43</v>
      </c>
      <c r="E9" s="26">
        <v>31</v>
      </c>
      <c r="F9" s="27">
        <v>350</v>
      </c>
      <c r="G9" s="27">
        <v>380</v>
      </c>
      <c r="H9" s="27">
        <v>400</v>
      </c>
      <c r="I9" s="28">
        <f>AVERAGE(F9:H9)</f>
        <v>376.66666666666669</v>
      </c>
      <c r="J9" s="29">
        <f>SQRT(((SUM((POWER(H9-I9,2)),(POWER(G9-I9,2)),(POWER(F9-I9,2)),)/(COLUMNS(F9:H9)-1))))</f>
        <v>25.16611478423583</v>
      </c>
      <c r="K9" s="29">
        <f>J9/I9*100</f>
        <v>6.6812694117440259</v>
      </c>
      <c r="L9" s="27">
        <f>((E9/3)*(SUM(F9:H9)))</f>
        <v>11676.666666666668</v>
      </c>
      <c r="M9" s="27">
        <f>L9/E9</f>
        <v>376.66666666666669</v>
      </c>
      <c r="N9" s="27">
        <f>ROUNDUP(M9,2)</f>
        <v>376.67000000000002</v>
      </c>
      <c r="O9" s="27">
        <f>N9</f>
        <v>376.67000000000002</v>
      </c>
      <c r="P9" s="30">
        <f>F9</f>
        <v>350</v>
      </c>
      <c r="Q9" s="31">
        <f>P9*E9</f>
        <v>10850</v>
      </c>
      <c r="T9" s="32"/>
      <c r="U9" s="32"/>
      <c r="V9" s="32"/>
    </row>
    <row r="10" s="33" customFormat="1" ht="32.25" customHeight="1">
      <c r="A10" s="34"/>
      <c r="B10" s="35" t="s">
        <v>44</v>
      </c>
      <c r="C10" s="34"/>
      <c r="D10" s="34"/>
      <c r="E10" s="36"/>
      <c r="F10" s="37">
        <f>F9*E9</f>
        <v>10850</v>
      </c>
      <c r="G10" s="37">
        <f>G9*E9</f>
        <v>11780</v>
      </c>
      <c r="H10" s="37">
        <f>H9*E9</f>
        <v>12400</v>
      </c>
      <c r="I10" s="38"/>
      <c r="J10" s="38"/>
      <c r="K10" s="38"/>
      <c r="L10" s="27">
        <f>SUM(L9)</f>
        <v>11676.666666666668</v>
      </c>
      <c r="M10" s="38"/>
      <c r="N10" s="39"/>
      <c r="O10" s="40">
        <f>SUM(O9)</f>
        <v>376.67000000000002</v>
      </c>
      <c r="P10" s="35" t="s">
        <v>45</v>
      </c>
      <c r="Q10" s="41">
        <f>SUM(Q9)</f>
        <v>10850</v>
      </c>
      <c r="R10" s="42"/>
      <c r="T10" s="43"/>
      <c r="U10" s="43"/>
      <c r="V10" s="43"/>
    </row>
    <row r="11" s="33" customFormat="1" ht="32.25" customHeight="1">
      <c r="A11" s="44" t="s">
        <v>46</v>
      </c>
      <c r="B11" s="44"/>
      <c r="C11" s="45"/>
      <c r="D11" s="45"/>
      <c r="E11" s="45"/>
      <c r="F11" s="45"/>
      <c r="G11" s="45"/>
      <c r="H11" s="46"/>
      <c r="I11" s="45"/>
      <c r="J11" s="45"/>
      <c r="K11" s="45"/>
      <c r="L11" s="45"/>
      <c r="M11" s="45"/>
      <c r="N11" s="47"/>
      <c r="O11" s="48"/>
      <c r="P11" s="49"/>
      <c r="Q11" s="49"/>
    </row>
    <row r="12" ht="20.25" customHeight="1">
      <c r="A12" s="50" t="s">
        <v>47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</row>
    <row r="13" s="51" customFormat="1" ht="102.75" customHeight="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</row>
    <row r="14" s="52" customFormat="1" ht="24" customHeight="1">
      <c r="A14" s="53" t="s">
        <v>48</v>
      </c>
      <c r="B14" s="53"/>
      <c r="C14" s="4"/>
      <c r="D14" s="4"/>
      <c r="E14" s="4"/>
      <c r="F14" s="4"/>
      <c r="G14" s="54"/>
      <c r="H14" s="55"/>
      <c r="I14" s="56"/>
      <c r="J14" s="51"/>
      <c r="K14" s="51"/>
      <c r="L14" s="51"/>
      <c r="M14" s="57"/>
      <c r="N14" s="51"/>
      <c r="O14" s="51"/>
    </row>
    <row r="15" s="58" customFormat="1" ht="15" customHeight="1">
      <c r="A15" s="59" t="s">
        <v>49</v>
      </c>
      <c r="B15" s="60"/>
      <c r="C15" s="4"/>
      <c r="D15" s="4"/>
      <c r="E15" s="4"/>
      <c r="F15" s="61"/>
      <c r="G15" s="61"/>
      <c r="H15" s="61"/>
      <c r="I15" s="58"/>
      <c r="L15" s="51"/>
    </row>
    <row r="16" s="58" customFormat="1" ht="15" customHeight="1">
      <c r="A16" s="59"/>
      <c r="B16" s="60" t="s">
        <v>50</v>
      </c>
      <c r="C16" s="4"/>
      <c r="D16" s="4"/>
      <c r="E16" s="4"/>
      <c r="F16" s="61"/>
      <c r="G16" s="61"/>
      <c r="H16" s="61"/>
      <c r="I16" s="58"/>
      <c r="K16" s="62"/>
      <c r="L16" s="51"/>
    </row>
    <row r="17" s="52" customFormat="1" ht="16.5" customHeight="1">
      <c r="A17" s="63"/>
      <c r="B17" s="4"/>
      <c r="C17" s="4"/>
      <c r="D17" s="4"/>
      <c r="E17" s="4"/>
      <c r="F17" s="4"/>
      <c r="G17" s="64"/>
      <c r="H17" s="65"/>
      <c r="I17" s="51"/>
      <c r="J17" s="51"/>
      <c r="K17" s="62"/>
      <c r="L17" s="51"/>
      <c r="M17" s="51"/>
      <c r="N17" s="51"/>
      <c r="O17" s="51"/>
    </row>
    <row r="18" ht="15" customHeight="1">
      <c r="A18" s="63"/>
      <c r="G18" s="66"/>
      <c r="H18" s="66"/>
      <c r="I18" s="66"/>
      <c r="J18" s="66"/>
      <c r="K18" s="67"/>
      <c r="L18" s="66"/>
      <c r="M18" s="66"/>
      <c r="N18" s="66"/>
      <c r="O18" s="66"/>
      <c r="P18" s="4"/>
      <c r="Q18" s="4"/>
    </row>
    <row r="22" ht="15">
      <c r="B22" s="68"/>
    </row>
    <row r="24" ht="15">
      <c r="B24" s="57"/>
    </row>
  </sheetData>
  <mergeCells count="17">
    <mergeCell ref="O1:Q2"/>
    <mergeCell ref="A3:Q3"/>
    <mergeCell ref="A4:F5"/>
    <mergeCell ref="G4:Q4"/>
    <mergeCell ref="G5:Q5"/>
    <mergeCell ref="A6:Q6"/>
    <mergeCell ref="A7:A8"/>
    <mergeCell ref="B7:B8"/>
    <mergeCell ref="C7:C8"/>
    <mergeCell ref="D7:D8"/>
    <mergeCell ref="E7:E8"/>
    <mergeCell ref="F7:H7"/>
    <mergeCell ref="I7:K7"/>
    <mergeCell ref="L7:O7"/>
    <mergeCell ref="P7:Q7"/>
    <mergeCell ref="A11:B11"/>
    <mergeCell ref="A12:Q13"/>
  </mergeCells>
  <printOptions headings="0" gridLines="0"/>
  <pageMargins left="0.23622000000000001" right="0.23622000000000001" top="0.39370099999999991" bottom="0.39370099999999991" header="0.31496099999999999" footer="0.31496099999999999"/>
  <pageSetup paperSize="9" scale="56" firstPageNumber="1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Ruler="1" zoomScale="100" workbookViewId="0">
      <selection activeCell="C7" activeCellId="0" sqref="C7"/>
    </sheetView>
  </sheetViews>
  <sheetFormatPr baseColWidth="8" defaultRowHeight="15" customHeight="1"/>
  <cols>
    <col customWidth="1" min="1" max="1" style="69" width="9.1406200000000002"/>
  </cols>
  <sheetData>
    <row r="1" ht="15">
      <c r="A1" s="69">
        <v>34</v>
      </c>
      <c r="B1">
        <v>1.26</v>
      </c>
      <c r="C1" s="69">
        <f t="shared" ref="C1:C5" si="3">A1*B1</f>
        <v>42.840000000000003</v>
      </c>
    </row>
    <row r="2" ht="15">
      <c r="A2" s="69">
        <v>29000</v>
      </c>
      <c r="B2">
        <v>1.2</v>
      </c>
      <c r="C2" s="69">
        <f t="shared" si="3"/>
        <v>34800</v>
      </c>
    </row>
    <row r="3" ht="15">
      <c r="A3" s="69">
        <v>958</v>
      </c>
      <c r="B3">
        <v>1.24</v>
      </c>
      <c r="C3" s="69">
        <f t="shared" si="3"/>
        <v>1187.9200000000001</v>
      </c>
    </row>
    <row r="4" ht="15">
      <c r="A4" s="69">
        <v>7</v>
      </c>
      <c r="B4">
        <v>1.1899999999999999</v>
      </c>
      <c r="C4" s="69">
        <f t="shared" si="3"/>
        <v>8.3300000000000001</v>
      </c>
    </row>
    <row r="5" ht="15">
      <c r="A5" s="69">
        <v>1</v>
      </c>
      <c r="B5">
        <v>1.78</v>
      </c>
      <c r="C5" s="69">
        <f t="shared" si="3"/>
        <v>1.78</v>
      </c>
    </row>
    <row r="6" ht="15">
      <c r="A6" s="69">
        <f>SUM(A1:A5)</f>
        <v>30000</v>
      </c>
      <c r="C6" s="69">
        <f>SUM(C1:C5)</f>
        <v>36040.869999999995</v>
      </c>
    </row>
  </sheetData>
  <printOptions headings="0" gridLines="0"/>
  <pageMargins left="0.69999999999999996" right="0.69999999999999996" top="0.75" bottom="0.75" header="0.29999999999999999" footer="0.29999999999999999"/>
  <pageSetup paperSize="9" scale="90" firstPageNumber="1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Р7-Офис/2026.2.1.2269</Application>
  <DocSecurity>0</DocSecurity>
  <HyperlinksChanged>false</HyperlinksChanged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antonenko_vo</cp:lastModifiedBy>
  <cp:revision>3</cp:revision>
  <dcterms:created xsi:type="dcterms:W3CDTF">2014-01-15T18:15:00Z</dcterms:created>
  <dcterms:modified xsi:type="dcterms:W3CDTF">2026-08-28T06:35:02Z</dcterms:modified>
  <cp:version>983040</cp:version>
</cp:coreProperties>
</file>