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pifsincloud\Папка для обмена\Для Сафроновой Яны Романовны\от Трясцына\ремонт 4 курс\"/>
    </mc:Choice>
  </mc:AlternateContent>
  <bookViews>
    <workbookView xWindow="0" yWindow="0" windowWidth="13560" windowHeight="10185" activeTab="2"/>
  </bookViews>
  <sheets>
    <sheet name="Лист2" sheetId="1" r:id="rId1"/>
    <sheet name="Лист3" sheetId="2" r:id="rId2"/>
    <sheet name="Плинтус" sheetId="3" r:id="rId3"/>
  </sheets>
  <definedNames>
    <definedName name="_xlnm.Print_Area" localSheetId="2">Плинтус!$A$1:$T$8</definedName>
  </definedNames>
  <calcPr calcId="152511" calcOnSave="0"/>
</workbook>
</file>

<file path=xl/calcChain.xml><?xml version="1.0" encoding="utf-8"?>
<calcChain xmlns="http://schemas.openxmlformats.org/spreadsheetml/2006/main">
  <c r="O6" i="3" l="1"/>
  <c r="T7" i="3"/>
  <c r="S7" i="3"/>
  <c r="R7" i="3"/>
  <c r="Q7" i="3"/>
  <c r="P7" i="3"/>
  <c r="M7" i="3"/>
  <c r="N7" i="3" s="1"/>
  <c r="O7" i="3" s="1"/>
  <c r="L7" i="3"/>
  <c r="K7" i="3"/>
  <c r="T6" i="3"/>
  <c r="S6" i="3"/>
  <c r="R6" i="3"/>
  <c r="Q6" i="3"/>
  <c r="M6" i="3"/>
  <c r="N6" i="3" s="1"/>
  <c r="L6" i="3"/>
  <c r="K6" i="3"/>
  <c r="P6" i="3" s="1"/>
  <c r="T5" i="3"/>
  <c r="S5" i="3"/>
  <c r="R5" i="3"/>
  <c r="Q5" i="3"/>
  <c r="M5" i="3"/>
  <c r="N5" i="3" s="1"/>
  <c r="O5" i="3" s="1"/>
  <c r="L5" i="3"/>
  <c r="K5" i="3"/>
  <c r="P5" i="3" s="1"/>
  <c r="T4" i="3"/>
  <c r="S4" i="3"/>
  <c r="R4" i="3"/>
  <c r="Q4" i="3"/>
  <c r="M4" i="3"/>
  <c r="N4" i="3" s="1"/>
  <c r="O4" i="3" s="1"/>
  <c r="L4" i="3"/>
  <c r="K4" i="3"/>
  <c r="P4" i="3" s="1"/>
  <c r="T3" i="3"/>
  <c r="T8" i="3" s="1"/>
  <c r="S3" i="3"/>
  <c r="S8" i="3" s="1"/>
  <c r="R3" i="3"/>
  <c r="R8" i="3" s="1"/>
  <c r="Q3" i="3"/>
  <c r="Q8" i="3" s="1"/>
  <c r="M3" i="3"/>
  <c r="N3" i="3" s="1"/>
  <c r="O3" i="3" s="1"/>
  <c r="L3" i="3"/>
  <c r="K3" i="3"/>
  <c r="P3" i="3" s="1"/>
  <c r="P8" i="3" l="1"/>
</calcChain>
</file>

<file path=xl/sharedStrings.xml><?xml version="1.0" encoding="utf-8"?>
<sst xmlns="http://schemas.openxmlformats.org/spreadsheetml/2006/main" count="34" uniqueCount="25">
  <si>
    <t>№ п/п</t>
  </si>
  <si>
    <t>Наименование товара, работ, услуг</t>
  </si>
  <si>
    <t>Объем</t>
  </si>
  <si>
    <t>Источник №1</t>
  </si>
  <si>
    <t>Источник №2</t>
  </si>
  <si>
    <r>
      <rPr>
        <sz val="9"/>
        <rFont val="Times New Roman"/>
      </rPr>
      <t xml:space="preserve">Угол для плинтуса внутренний </t>
    </r>
    <r>
      <rPr>
        <sz val="9"/>
        <rFont val="Times New Roman"/>
      </rPr>
      <t>ПВХ</t>
    </r>
  </si>
  <si>
    <t>Источник №3</t>
  </si>
  <si>
    <t xml:space="preserve">Источник №4 </t>
  </si>
  <si>
    <t>шт</t>
  </si>
  <si>
    <t xml:space="preserve">Источник №5  </t>
  </si>
  <si>
    <t xml:space="preserve">Источник №6 </t>
  </si>
  <si>
    <t>Средн. арифм.</t>
  </si>
  <si>
    <t>Кол-во знач.</t>
  </si>
  <si>
    <t>Сред. квадр. откл. σ=</t>
  </si>
  <si>
    <t>Коэфф вариации V=</t>
  </si>
  <si>
    <t>Совокупность значений</t>
  </si>
  <si>
    <t>Рыночная стоимость</t>
  </si>
  <si>
    <t>Ед.изм.</t>
  </si>
  <si>
    <t>Кол-во</t>
  </si>
  <si>
    <t>Цена за ед.изм.</t>
  </si>
  <si>
    <r>
      <rPr>
        <sz val="9"/>
        <rFont val="Times New Roman"/>
      </rPr>
      <t>Плинтус напольный ПВХ</t>
    </r>
  </si>
  <si>
    <r>
      <rPr>
        <sz val="9"/>
        <rFont val="Times New Roman"/>
      </rPr>
      <t xml:space="preserve">Соединитель плинтуса </t>
    </r>
    <r>
      <rPr>
        <sz val="9"/>
        <rFont val="Times New Roman"/>
      </rPr>
      <t>ПВХ</t>
    </r>
  </si>
  <si>
    <r>
      <rPr>
        <sz val="9"/>
        <rFont val="Times New Roman"/>
      </rPr>
      <t xml:space="preserve">Угол для плинтуса наружный ПВХ
</t>
    </r>
  </si>
  <si>
    <r>
      <rPr>
        <sz val="9"/>
        <rFont val="Times New Roman"/>
      </rPr>
      <t xml:space="preserve">Заглушки (торцевая пара) для плинтуса </t>
    </r>
    <r>
      <rPr>
        <sz val="9"/>
        <rFont val="Times New Roman"/>
      </rPr>
      <t>ПВХ</t>
    </r>
  </si>
  <si>
    <t xml:space="preserve">НМЦК контракта (рын.)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</si>
</sst>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4" x14ac:knownFonts="1">
    <font>
      <sz val="11"/>
      <name val="Calibri"/>
    </font>
    <font>
      <sz val="11"/>
      <color rgb="FF000000"/>
      <name val="Calibri"/>
    </font>
    <font>
      <sz val="9"/>
      <color rgb="FF000000"/>
      <name val="Times New Roman"/>
    </font>
    <font>
      <sz val="9"/>
      <name val="Times New Roman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242424"/>
      </left>
      <right style="thin">
        <color rgb="FF242424"/>
      </right>
      <top style="thin">
        <color rgb="FF242424"/>
      </top>
      <bottom/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 style="thin">
        <color rgb="FF242424"/>
      </left>
      <right/>
      <top style="thin">
        <color rgb="FF242424"/>
      </top>
      <bottom/>
      <diagonal/>
    </border>
    <border>
      <left/>
      <right style="thin">
        <color rgb="FF242424"/>
      </right>
      <top style="thin">
        <color rgb="FF242424"/>
      </top>
      <bottom style="thin">
        <color rgb="FF242424"/>
      </bottom>
      <diagonal/>
    </border>
    <border>
      <left style="thin">
        <color rgb="FF242424"/>
      </left>
      <right/>
      <top style="thin">
        <color rgb="FF242424"/>
      </top>
      <bottom style="thin">
        <color rgb="FF24242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242424"/>
      </right>
      <top style="thin">
        <color rgb="FF242424"/>
      </top>
      <bottom/>
      <diagonal/>
    </border>
    <border>
      <left style="thin">
        <color rgb="FF242424"/>
      </left>
      <right style="thin">
        <color rgb="FF242424"/>
      </right>
      <top/>
      <bottom/>
      <diagonal/>
    </border>
    <border>
      <left style="thin">
        <color rgb="FF242424"/>
      </left>
      <right style="thin">
        <color rgb="FF242424"/>
      </right>
      <top/>
      <bottom/>
      <diagonal/>
    </border>
    <border>
      <left style="thin">
        <color rgb="FF242424"/>
      </left>
      <right style="thin">
        <color rgb="FF242424"/>
      </right>
      <top/>
      <bottom style="thin">
        <color rgb="FF242424"/>
      </bottom>
      <diagonal/>
    </border>
    <border>
      <left style="thin">
        <color rgb="FF242424"/>
      </left>
      <right style="thin">
        <color rgb="FF242424"/>
      </right>
      <top/>
      <bottom style="thin">
        <color rgb="FF242424"/>
      </bottom>
      <diagonal/>
    </border>
    <border>
      <left style="thin">
        <color rgb="FF242424"/>
      </left>
      <right style="thin">
        <color rgb="FF242424"/>
      </right>
      <top/>
      <bottom style="thin">
        <color rgb="FF242424"/>
      </bottom>
      <diagonal/>
    </border>
    <border>
      <left style="thin">
        <color rgb="FF242424"/>
      </left>
      <right style="thin">
        <color rgb="FF242424"/>
      </right>
      <top/>
      <bottom style="thin">
        <color rgb="FF242424"/>
      </bottom>
      <diagonal/>
    </border>
    <border>
      <left style="thin">
        <color rgb="FF242424"/>
      </left>
      <right style="thin">
        <color rgb="FF242424"/>
      </right>
      <top/>
      <bottom style="thin">
        <color rgb="FF242424"/>
      </bottom>
      <diagonal/>
    </border>
    <border>
      <left style="thin">
        <color rgb="FF242424"/>
      </left>
      <right style="thin">
        <color rgb="FF242424"/>
      </right>
      <top/>
      <bottom style="thin">
        <color rgb="FF242424"/>
      </bottom>
      <diagonal/>
    </border>
    <border>
      <left style="thin">
        <color rgb="FF242424"/>
      </left>
      <right/>
      <top style="thin">
        <color rgb="FF242424"/>
      </top>
      <bottom style="thin">
        <color rgb="FF242424"/>
      </bottom>
      <diagonal/>
    </border>
    <border>
      <left/>
      <right style="thin">
        <color rgb="FF242424"/>
      </right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/>
      <right style="thin">
        <color rgb="FF242424"/>
      </right>
      <top style="thin">
        <color rgb="FF242424"/>
      </top>
      <bottom style="thin">
        <color rgb="FF242424"/>
      </bottom>
      <diagonal/>
    </border>
  </borders>
  <cellStyleXfs count="1">
    <xf numFmtId="0" fontId="0" fillId="0" borderId="0" applyFill="0" applyBorder="0"/>
  </cellStyleXfs>
  <cellXfs count="45">
    <xf numFmtId="0" fontId="1" fillId="0" borderId="0" xfId="0" applyNumberFormat="1" applyFont="1"/>
    <xf numFmtId="0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8" xfId="0" applyNumberFormat="1" applyFont="1" applyBorder="1" applyAlignment="1">
      <alignment horizontal="right" vertical="center" wrapText="1"/>
    </xf>
    <xf numFmtId="0" fontId="2" fillId="0" borderId="19" xfId="0" applyNumberFormat="1" applyFont="1" applyBorder="1" applyAlignment="1">
      <alignment horizontal="right" vertical="center" wrapText="1"/>
    </xf>
    <xf numFmtId="0" fontId="2" fillId="0" borderId="20" xfId="0" applyNumberFormat="1" applyFont="1" applyBorder="1" applyAlignment="1">
      <alignment horizontal="right" vertical="center" wrapText="1"/>
    </xf>
    <xf numFmtId="0" fontId="2" fillId="0" borderId="21" xfId="0" applyNumberFormat="1" applyFont="1" applyBorder="1" applyAlignment="1">
      <alignment horizontal="right" vertical="center" wrapText="1"/>
    </xf>
    <xf numFmtId="0" fontId="2" fillId="0" borderId="22" xfId="0" applyNumberFormat="1" applyFont="1" applyBorder="1" applyAlignment="1">
      <alignment horizontal="right" vertical="center" wrapText="1"/>
    </xf>
    <xf numFmtId="0" fontId="2" fillId="0" borderId="23" xfId="0" applyNumberFormat="1" applyFont="1" applyBorder="1" applyAlignment="1">
      <alignment horizontal="right" vertical="center" wrapText="1"/>
    </xf>
    <xf numFmtId="0" fontId="2" fillId="0" borderId="24" xfId="0" applyNumberFormat="1" applyFont="1" applyBorder="1" applyAlignment="1">
      <alignment horizontal="right" vertical="center" wrapText="1"/>
    </xf>
    <xf numFmtId="0" fontId="2" fillId="0" borderId="25" xfId="0" applyNumberFormat="1" applyFont="1" applyBorder="1" applyAlignment="1">
      <alignment horizontal="right" vertical="center" wrapText="1"/>
    </xf>
    <xf numFmtId="0" fontId="2" fillId="0" borderId="26" xfId="0" applyNumberFormat="1" applyFont="1" applyBorder="1" applyAlignment="1">
      <alignment horizontal="right" vertical="center" wrapText="1"/>
    </xf>
    <xf numFmtId="0" fontId="2" fillId="0" borderId="27" xfId="0" applyNumberFormat="1" applyFont="1" applyBorder="1" applyAlignment="1">
      <alignment horizontal="right" vertical="center" wrapText="1"/>
    </xf>
    <xf numFmtId="0" fontId="2" fillId="0" borderId="28" xfId="0" applyNumberFormat="1" applyFont="1" applyBorder="1" applyAlignment="1">
      <alignment horizontal="right" vertical="center" wrapText="1"/>
    </xf>
    <xf numFmtId="0" fontId="2" fillId="0" borderId="29" xfId="0" applyNumberFormat="1" applyFont="1" applyBorder="1" applyAlignment="1">
      <alignment horizontal="right" vertical="center" wrapText="1"/>
    </xf>
    <xf numFmtId="0" fontId="2" fillId="0" borderId="30" xfId="0" applyNumberFormat="1" applyFont="1" applyBorder="1" applyAlignment="1">
      <alignment horizontal="right" vertical="center" wrapText="1"/>
    </xf>
    <xf numFmtId="0" fontId="2" fillId="0" borderId="3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42"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008000"/>
      </font>
      <fill>
        <patternFill patternType="solid">
          <bgColor rgb="FFCCFFCC"/>
        </patternFill>
      </fill>
    </dxf>
    <dxf>
      <font>
        <b val="0"/>
        <sz val="11"/>
        <color rgb="FF008000"/>
      </font>
      <fill>
        <patternFill patternType="solid">
          <bgColor rgb="FFCCFF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008000"/>
      </font>
      <fill>
        <patternFill patternType="solid">
          <bgColor rgb="FFCCFFCC"/>
        </patternFill>
      </fill>
    </dxf>
    <dxf>
      <font>
        <b val="0"/>
        <sz val="11"/>
        <color rgb="FF008000"/>
      </font>
      <fill>
        <patternFill patternType="solid">
          <bgColor rgb="FFCCFF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008000"/>
      </font>
      <fill>
        <patternFill patternType="solid">
          <bgColor rgb="FFCCFF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008000"/>
      </font>
      <fill>
        <patternFill patternType="solid">
          <bgColor rgb="FFCCFF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008000"/>
      </font>
      <fill>
        <patternFill patternType="solid">
          <bgColor rgb="FFCCFF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008000"/>
      </font>
      <fill>
        <patternFill patternType="solid">
          <bgColor rgb="FFCCFF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008000"/>
      </font>
      <fill>
        <patternFill patternType="solid">
          <bgColor rgb="FFCCFF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008000"/>
      </font>
      <fill>
        <patternFill patternType="solid">
          <bgColor rgb="FFCCFF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008000"/>
      </font>
      <fill>
        <patternFill patternType="solid">
          <bgColor rgb="FFCCFF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008000"/>
      </font>
      <fill>
        <patternFill patternType="solid">
          <bgColor rgb="FFCCFF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008000"/>
      </font>
      <fill>
        <patternFill patternType="solid">
          <bgColor rgb="FFCCFF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008000"/>
      </font>
      <fill>
        <patternFill patternType="solid">
          <bgColor rgb="FFCCFF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582" right="0.70000004768371582" top="0.75" bottom="0.75" header="0.51180553436279297" footer="0.51180553436279297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582" right="0.70000004768371582" top="0.75" bottom="0.75" header="0.51180553436279297" footer="0.51180553436279297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workbookViewId="0">
      <selection activeCell="S15" sqref="S15"/>
    </sheetView>
  </sheetViews>
  <sheetFormatPr defaultColWidth="9.140625" defaultRowHeight="12" x14ac:dyDescent="0.25"/>
  <cols>
    <col min="1" max="1" width="5.42578125" style="1" customWidth="1"/>
    <col min="2" max="2" width="19.85546875" style="1" customWidth="1"/>
    <col min="3" max="3" width="7.28515625" style="1" customWidth="1"/>
    <col min="4" max="4" width="7.140625" style="1" customWidth="1"/>
    <col min="5" max="5" width="9.85546875" style="2" customWidth="1"/>
    <col min="6" max="6" width="12.5703125" style="2" customWidth="1"/>
    <col min="7" max="7" width="14.5703125" style="2" customWidth="1"/>
    <col min="8" max="8" width="11" style="2" customWidth="1"/>
    <col min="9" max="9" width="11.140625" style="2" customWidth="1"/>
    <col min="10" max="10" width="11" style="2" customWidth="1"/>
    <col min="11" max="11" width="9.85546875" style="2" customWidth="1"/>
    <col min="12" max="12" width="7.7109375" style="1" customWidth="1"/>
    <col min="13" max="13" width="7" style="1" customWidth="1"/>
    <col min="14" max="14" width="9.28515625" style="1" customWidth="1"/>
    <col min="15" max="15" width="16.28515625" style="1" customWidth="1"/>
    <col min="16" max="16" width="15.7109375" style="2" customWidth="1"/>
    <col min="17" max="17" width="13" style="1" customWidth="1"/>
    <col min="18" max="18" width="11.7109375" style="1" customWidth="1"/>
    <col min="19" max="19" width="11.5703125" style="1" customWidth="1"/>
    <col min="20" max="20" width="9.140625" style="1" bestFit="1" customWidth="1"/>
    <col min="21" max="16384" width="9.140625" style="1"/>
  </cols>
  <sheetData>
    <row r="1" spans="1:20" ht="48" customHeight="1" x14ac:dyDescent="0.25">
      <c r="A1" s="42" t="s">
        <v>0</v>
      </c>
      <c r="B1" s="42" t="s">
        <v>1</v>
      </c>
      <c r="C1" s="35" t="s">
        <v>2</v>
      </c>
      <c r="D1" s="41"/>
      <c r="E1" s="6" t="s">
        <v>3</v>
      </c>
      <c r="F1" s="7" t="s">
        <v>4</v>
      </c>
      <c r="G1" s="7" t="s">
        <v>6</v>
      </c>
      <c r="H1" s="7" t="s">
        <v>7</v>
      </c>
      <c r="I1" s="7" t="s">
        <v>9</v>
      </c>
      <c r="J1" s="7" t="s">
        <v>10</v>
      </c>
      <c r="K1" s="33" t="s">
        <v>11</v>
      </c>
      <c r="L1" s="35" t="s">
        <v>12</v>
      </c>
      <c r="M1" s="35" t="s">
        <v>13</v>
      </c>
      <c r="N1" s="35" t="s">
        <v>14</v>
      </c>
      <c r="O1" s="35" t="s">
        <v>15</v>
      </c>
      <c r="P1" s="33" t="s">
        <v>16</v>
      </c>
    </row>
    <row r="2" spans="1:20" ht="24" x14ac:dyDescent="0.25">
      <c r="A2" s="44"/>
      <c r="B2" s="43"/>
      <c r="C2" s="3" t="s">
        <v>17</v>
      </c>
      <c r="D2" s="3" t="s">
        <v>18</v>
      </c>
      <c r="E2" s="13" t="s">
        <v>19</v>
      </c>
      <c r="F2" s="13" t="s">
        <v>19</v>
      </c>
      <c r="G2" s="13" t="s">
        <v>19</v>
      </c>
      <c r="H2" s="13" t="s">
        <v>19</v>
      </c>
      <c r="I2" s="13" t="s">
        <v>19</v>
      </c>
      <c r="J2" s="13" t="s">
        <v>19</v>
      </c>
      <c r="K2" s="40"/>
      <c r="L2" s="39"/>
      <c r="M2" s="38"/>
      <c r="N2" s="37"/>
      <c r="O2" s="36"/>
      <c r="P2" s="34"/>
    </row>
    <row r="3" spans="1:20" ht="67.5" customHeight="1" x14ac:dyDescent="0.25">
      <c r="A3" s="5">
        <v>1</v>
      </c>
      <c r="B3" s="8" t="s">
        <v>20</v>
      </c>
      <c r="C3" s="9" t="s">
        <v>8</v>
      </c>
      <c r="D3" s="10">
        <v>144</v>
      </c>
      <c r="E3" s="11">
        <v>125</v>
      </c>
      <c r="F3" s="12">
        <v>135</v>
      </c>
      <c r="G3" s="13">
        <v>160</v>
      </c>
      <c r="H3" s="13"/>
      <c r="I3" s="13"/>
      <c r="J3" s="13"/>
      <c r="K3" s="6">
        <f>ROUND(AVERAGE(E3, F3, G3, H3, I3, J3), 2)</f>
        <v>140</v>
      </c>
      <c r="L3" s="4">
        <f>COUNT(E3:J3)</f>
        <v>3</v>
      </c>
      <c r="M3" s="14">
        <f>_xlfn.STDEV.S(E3, F3, G3, H3, I3)</f>
        <v>18.027756377319946</v>
      </c>
      <c r="N3" s="14">
        <f>M3/K3*100</f>
        <v>12.876968840942817</v>
      </c>
      <c r="O3" s="15" t="str">
        <f>IF(N3&lt;33, "ОДНОРОДНЫЕ", "НЕОДНОРОДНЫЕ")</f>
        <v>ОДНОРОДНЫЕ</v>
      </c>
      <c r="P3" s="6">
        <f>D3*K3</f>
        <v>20160</v>
      </c>
      <c r="Q3" s="14">
        <f>D3*E3</f>
        <v>18000</v>
      </c>
      <c r="R3" s="14">
        <f>D3*F3</f>
        <v>19440</v>
      </c>
      <c r="S3" s="14">
        <f>D3*G3</f>
        <v>23040</v>
      </c>
      <c r="T3" s="14">
        <f>D3*H3</f>
        <v>0</v>
      </c>
    </row>
    <row r="4" spans="1:20" ht="67.5" customHeight="1" x14ac:dyDescent="0.25">
      <c r="A4" s="5">
        <v>2</v>
      </c>
      <c r="B4" s="8" t="s">
        <v>22</v>
      </c>
      <c r="C4" s="9" t="s">
        <v>8</v>
      </c>
      <c r="D4" s="10">
        <v>45</v>
      </c>
      <c r="E4" s="11">
        <v>35</v>
      </c>
      <c r="F4" s="12">
        <v>37</v>
      </c>
      <c r="G4" s="13">
        <v>42.5</v>
      </c>
      <c r="H4" s="13"/>
      <c r="I4" s="13"/>
      <c r="J4" s="13"/>
      <c r="K4" s="6">
        <f>ROUND(AVERAGE(E4, F4, G4, H4, I4, J4), 2)</f>
        <v>38.17</v>
      </c>
      <c r="L4" s="4">
        <f>COUNT(E4:J4)</f>
        <v>3</v>
      </c>
      <c r="M4" s="14">
        <f>_xlfn.STDEV.S(E4, F4, G4, H4, I4)</f>
        <v>3.8837267325770144</v>
      </c>
      <c r="N4" s="14">
        <f>M4/K4*100</f>
        <v>10.174814599363412</v>
      </c>
      <c r="O4" s="15" t="str">
        <f>IF(N4&lt;33, "ОДНОРОДНЫЕ", "НЕОДНОРОДНЫЕ")</f>
        <v>ОДНОРОДНЫЕ</v>
      </c>
      <c r="P4" s="6">
        <f>D4*K4</f>
        <v>1717.65</v>
      </c>
      <c r="Q4" s="14">
        <f>D4*E4</f>
        <v>1575</v>
      </c>
      <c r="R4" s="14">
        <f>D4*F4</f>
        <v>1665</v>
      </c>
      <c r="S4" s="14">
        <f>D4*G4</f>
        <v>1912.5</v>
      </c>
      <c r="T4" s="14">
        <f>D4*H4</f>
        <v>0</v>
      </c>
    </row>
    <row r="5" spans="1:20" ht="67.5" customHeight="1" x14ac:dyDescent="0.25">
      <c r="A5" s="5">
        <v>3</v>
      </c>
      <c r="B5" s="8" t="s">
        <v>5</v>
      </c>
      <c r="C5" s="9" t="s">
        <v>8</v>
      </c>
      <c r="D5" s="10">
        <v>40</v>
      </c>
      <c r="E5" s="11">
        <v>25</v>
      </c>
      <c r="F5" s="12">
        <v>28.5</v>
      </c>
      <c r="G5" s="13">
        <v>30</v>
      </c>
      <c r="H5" s="13"/>
      <c r="I5" s="13"/>
      <c r="J5" s="13"/>
      <c r="K5" s="6">
        <f>ROUND(AVERAGE(E5, F5, G5, H5, I5, J5), 2)</f>
        <v>27.83</v>
      </c>
      <c r="L5" s="4">
        <f>COUNT(E5:J5)</f>
        <v>3</v>
      </c>
      <c r="M5" s="14">
        <f>_xlfn.STDEV.S(E5, F5, G5, H5, I5)</f>
        <v>2.565800719723442</v>
      </c>
      <c r="N5" s="14">
        <f>M5/K5*100</f>
        <v>9.2195498373102485</v>
      </c>
      <c r="O5" s="15" t="str">
        <f>IF(N5&lt;33, "ОДНОРОДНЫЕ", "НЕОДНОРОДНЫЕ")</f>
        <v>ОДНОРОДНЫЕ</v>
      </c>
      <c r="P5" s="6">
        <f>D5*K5</f>
        <v>1113.1999999999998</v>
      </c>
      <c r="Q5" s="14">
        <f>D5*E5</f>
        <v>1000</v>
      </c>
      <c r="R5" s="14">
        <f>D5*F5</f>
        <v>1140</v>
      </c>
      <c r="S5" s="14">
        <f>D5*G5</f>
        <v>1200</v>
      </c>
      <c r="T5" s="14">
        <f>D5*H5</f>
        <v>0</v>
      </c>
    </row>
    <row r="6" spans="1:20" ht="51" customHeight="1" x14ac:dyDescent="0.25">
      <c r="A6" s="16">
        <v>4</v>
      </c>
      <c r="B6" s="8" t="s">
        <v>21</v>
      </c>
      <c r="C6" s="9" t="s">
        <v>8</v>
      </c>
      <c r="D6" s="10">
        <v>40</v>
      </c>
      <c r="E6" s="11">
        <v>22</v>
      </c>
      <c r="F6" s="17">
        <v>30</v>
      </c>
      <c r="G6" s="6">
        <v>25</v>
      </c>
      <c r="H6" s="6"/>
      <c r="I6" s="6"/>
      <c r="J6" s="6"/>
      <c r="K6" s="6">
        <f>ROUND(AVERAGE(E6, F6, G6, H6, I6, J6), 2)</f>
        <v>25.67</v>
      </c>
      <c r="L6" s="4">
        <f>COUNT(E6:J6)</f>
        <v>3</v>
      </c>
      <c r="M6" s="14">
        <f>_xlfn.STDEV.S(E6, F6, G6, H6, I6)</f>
        <v>4.041451884327385</v>
      </c>
      <c r="N6" s="14">
        <f>M6/K6*100</f>
        <v>15.743871773772439</v>
      </c>
      <c r="O6" s="15" t="str">
        <f>IF(N6&lt;33, "ОДНОРОДНЫЕ", "НЕОДНОРОДНЫЕ")</f>
        <v>ОДНОРОДНЫЕ</v>
      </c>
      <c r="P6" s="6">
        <f>D6*K6</f>
        <v>1026.8000000000002</v>
      </c>
      <c r="Q6" s="14">
        <f>D6*E6</f>
        <v>880</v>
      </c>
      <c r="R6" s="14">
        <f>D6*F6</f>
        <v>1200</v>
      </c>
      <c r="S6" s="14">
        <f>D6*G6</f>
        <v>1000</v>
      </c>
      <c r="T6" s="14">
        <f>D6*H6</f>
        <v>0</v>
      </c>
    </row>
    <row r="7" spans="1:20" ht="67.5" customHeight="1" x14ac:dyDescent="0.25">
      <c r="A7" s="5">
        <v>5</v>
      </c>
      <c r="B7" s="8" t="s">
        <v>23</v>
      </c>
      <c r="C7" s="9" t="s">
        <v>8</v>
      </c>
      <c r="D7" s="10">
        <v>20</v>
      </c>
      <c r="E7" s="11">
        <v>35</v>
      </c>
      <c r="F7" s="12">
        <v>46</v>
      </c>
      <c r="G7" s="13">
        <v>50</v>
      </c>
      <c r="H7" s="13"/>
      <c r="I7" s="13"/>
      <c r="J7" s="13"/>
      <c r="K7" s="6">
        <f>ROUND(AVERAGE(E7, F7, G7, H7, I7, J7), 2)</f>
        <v>43.67</v>
      </c>
      <c r="L7" s="4">
        <f>COUNT(E7:J7)</f>
        <v>3</v>
      </c>
      <c r="M7" s="14">
        <f>_xlfn.STDEV.S(E7, F7, G7, H7, I7)</f>
        <v>7.7674534651540386</v>
      </c>
      <c r="N7" s="14">
        <f>M7/K7*100</f>
        <v>17.786703606947647</v>
      </c>
      <c r="O7" s="15" t="str">
        <f>IF(N7&lt;33, "ОДНОРОДНЫЕ", "НЕОДНОРОДНЫЕ")</f>
        <v>ОДНОРОДНЫЕ</v>
      </c>
      <c r="P7" s="6">
        <f>D7*K7</f>
        <v>873.40000000000009</v>
      </c>
      <c r="Q7" s="14">
        <f>D7*E7</f>
        <v>700</v>
      </c>
      <c r="R7" s="14">
        <f>D7*F7</f>
        <v>920</v>
      </c>
      <c r="S7" s="14">
        <f>D7*G7</f>
        <v>1000</v>
      </c>
      <c r="T7" s="14">
        <f>D7*H7</f>
        <v>0</v>
      </c>
    </row>
    <row r="8" spans="1:20" ht="12" customHeight="1" x14ac:dyDescent="0.25">
      <c r="A8" s="18" t="s">
        <v>24</v>
      </c>
      <c r="B8" s="19"/>
      <c r="C8" s="20"/>
      <c r="D8" s="21"/>
      <c r="E8" s="22"/>
      <c r="F8" s="23"/>
      <c r="G8" s="24"/>
      <c r="H8" s="25"/>
      <c r="I8" s="26"/>
      <c r="J8" s="27"/>
      <c r="K8" s="28"/>
      <c r="L8" s="29"/>
      <c r="M8" s="30"/>
      <c r="N8" s="31"/>
      <c r="O8" s="32"/>
      <c r="P8" s="6">
        <f>SUM(P3:P7)</f>
        <v>24891.050000000003</v>
      </c>
      <c r="Q8" s="6">
        <f>SUM(Q3:Q7)</f>
        <v>22155</v>
      </c>
      <c r="R8" s="6">
        <f>SUM(R3:R7)</f>
        <v>24365</v>
      </c>
      <c r="S8" s="6">
        <f>SUM(S3:S7)</f>
        <v>28152.5</v>
      </c>
      <c r="T8" s="6">
        <f>SUM(T3:T7)</f>
        <v>0</v>
      </c>
    </row>
  </sheetData>
  <mergeCells count="10">
    <mergeCell ref="A8:O8"/>
    <mergeCell ref="P1:P2"/>
    <mergeCell ref="O1:O2"/>
    <mergeCell ref="N1:N2"/>
    <mergeCell ref="M1:M2"/>
    <mergeCell ref="L1:L2"/>
    <mergeCell ref="K1:K2"/>
    <mergeCell ref="C1:D1"/>
    <mergeCell ref="B1:B2"/>
    <mergeCell ref="A1:A2"/>
  </mergeCells>
  <conditionalFormatting sqref="O5">
    <cfRule type="expression" dxfId="41" priority="30" stopIfTrue="1">
      <formula>NOT(ISERROR(SEARCH("НЕОДНОРОДНЫЕ", O5)))</formula>
    </cfRule>
  </conditionalFormatting>
  <conditionalFormatting sqref="O5">
    <cfRule type="expression" dxfId="40" priority="29" stopIfTrue="1">
      <formula>NOT(ISERROR(SEARCH("ОДНОРОДНЫЕ", O5)))</formula>
    </cfRule>
  </conditionalFormatting>
  <conditionalFormatting sqref="O5">
    <cfRule type="expression" dxfId="39" priority="28" stopIfTrue="1">
      <formula>NOT(ISERROR(SEARCH("НЕОДНОРОДНЫЕ", O5)))</formula>
    </cfRule>
  </conditionalFormatting>
  <conditionalFormatting sqref="O5">
    <cfRule type="expression" dxfId="38" priority="27" stopIfTrue="1">
      <formula>NOT(ISERROR(SEARCH("НЕОДНОРОДНЫЕ", O5)))</formula>
    </cfRule>
  </conditionalFormatting>
  <conditionalFormatting sqref="O5">
    <cfRule type="expression" dxfId="37" priority="26" stopIfTrue="1">
      <formula>NOT(ISERROR(SEARCH("ОДНОРОДНЫЕ", O5)))</formula>
    </cfRule>
  </conditionalFormatting>
  <conditionalFormatting sqref="O5">
    <cfRule type="expression" dxfId="36" priority="25" stopIfTrue="1">
      <formula>NOT(ISERROR(SEARCH("НЕ", O5)))</formula>
    </cfRule>
  </conditionalFormatting>
  <conditionalFormatting sqref="O7">
    <cfRule type="expression" dxfId="35" priority="24" stopIfTrue="1">
      <formula>NOT(ISERROR(SEARCH("НЕОДНОРОДНЫЕ", O6)))</formula>
    </cfRule>
  </conditionalFormatting>
  <conditionalFormatting sqref="O7">
    <cfRule type="expression" dxfId="34" priority="23" stopIfTrue="1">
      <formula>NOT(ISERROR(SEARCH("ОДНОРОДНЫЕ", O6)))</formula>
    </cfRule>
  </conditionalFormatting>
  <conditionalFormatting sqref="O7">
    <cfRule type="expression" dxfId="33" priority="22" stopIfTrue="1">
      <formula>NOT(ISERROR(SEARCH("НЕОДНОРОДНЫЕ", O6)))</formula>
    </cfRule>
  </conditionalFormatting>
  <conditionalFormatting sqref="O7">
    <cfRule type="expression" dxfId="32" priority="21" stopIfTrue="1">
      <formula>NOT(ISERROR(SEARCH("НЕОДНОРОДНЫЕ", O6)))</formula>
    </cfRule>
  </conditionalFormatting>
  <conditionalFormatting sqref="O7">
    <cfRule type="expression" dxfId="31" priority="20" stopIfTrue="1">
      <formula>NOT(ISERROR(SEARCH("ОДНОРОДНЫЕ", O6)))</formula>
    </cfRule>
  </conditionalFormatting>
  <conditionalFormatting sqref="O7">
    <cfRule type="expression" dxfId="30" priority="19" stopIfTrue="1">
      <formula>NOT(ISERROR(SEARCH("НЕ", O6)))</formula>
    </cfRule>
  </conditionalFormatting>
  <conditionalFormatting sqref="O3">
    <cfRule type="expression" dxfId="29" priority="18" stopIfTrue="1">
      <formula>NOT(ISERROR(SEARCH("НЕОДНОРОДНЫЕ", O3)))</formula>
    </cfRule>
  </conditionalFormatting>
  <conditionalFormatting sqref="O3">
    <cfRule type="expression" dxfId="28" priority="17" stopIfTrue="1">
      <formula>NOT(ISERROR(SEARCH("ОДНОРОДНЫЕ", O3)))</formula>
    </cfRule>
  </conditionalFormatting>
  <conditionalFormatting sqref="O3">
    <cfRule type="expression" dxfId="27" priority="16" stopIfTrue="1">
      <formula>NOT(ISERROR(SEARCH("НЕОДНОРОДНЫЕ", O3)))</formula>
    </cfRule>
  </conditionalFormatting>
  <conditionalFormatting sqref="O3">
    <cfRule type="expression" dxfId="26" priority="15" stopIfTrue="1">
      <formula>NOT(ISERROR(SEARCH("НЕОДНОРОДНЫЕ", O3)))</formula>
    </cfRule>
  </conditionalFormatting>
  <conditionalFormatting sqref="O3">
    <cfRule type="expression" dxfId="25" priority="14" stopIfTrue="1">
      <formula>NOT(ISERROR(SEARCH("ОДНОРОДНЫЕ", O3)))</formula>
    </cfRule>
  </conditionalFormatting>
  <conditionalFormatting sqref="O3">
    <cfRule type="expression" dxfId="24" priority="13" stopIfTrue="1">
      <formula>NOT(ISERROR(SEARCH("НЕ", O3)))</formula>
    </cfRule>
  </conditionalFormatting>
  <conditionalFormatting sqref="O4">
    <cfRule type="expression" dxfId="23" priority="12" stopIfTrue="1">
      <formula>NOT(ISERROR(SEARCH("НЕОДНОРОДНЫЕ", O4)))</formula>
    </cfRule>
  </conditionalFormatting>
  <conditionalFormatting sqref="O4">
    <cfRule type="expression" dxfId="22" priority="11" stopIfTrue="1">
      <formula>NOT(ISERROR(SEARCH("ОДНОРОДНЫЕ", O4)))</formula>
    </cfRule>
  </conditionalFormatting>
  <conditionalFormatting sqref="O4">
    <cfRule type="expression" dxfId="21" priority="10" stopIfTrue="1">
      <formula>NOT(ISERROR(SEARCH("НЕОДНОРОДНЫЕ", O4)))</formula>
    </cfRule>
  </conditionalFormatting>
  <conditionalFormatting sqref="O4">
    <cfRule type="expression" dxfId="20" priority="9" stopIfTrue="1">
      <formula>NOT(ISERROR(SEARCH("НЕОДНОРОДНЫЕ", O4)))</formula>
    </cfRule>
  </conditionalFormatting>
  <conditionalFormatting sqref="O4">
    <cfRule type="expression" dxfId="19" priority="8" stopIfTrue="1">
      <formula>NOT(ISERROR(SEARCH("ОДНОРОДНЫЕ", O4)))</formula>
    </cfRule>
  </conditionalFormatting>
  <conditionalFormatting sqref="O4">
    <cfRule type="expression" dxfId="18" priority="7" stopIfTrue="1">
      <formula>NOT(ISERROR(SEARCH("НЕ", O4)))</formula>
    </cfRule>
  </conditionalFormatting>
  <conditionalFormatting sqref="O6">
    <cfRule type="expression" dxfId="11" priority="6" stopIfTrue="1">
      <formula>NOT(ISERROR(SEARCH("НЕОДНОРОДНЫЕ", O6)))</formula>
    </cfRule>
  </conditionalFormatting>
  <conditionalFormatting sqref="O6">
    <cfRule type="expression" dxfId="9" priority="5" stopIfTrue="1">
      <formula>NOT(ISERROR(SEARCH("ОДНОРОДНЫЕ", O6)))</formula>
    </cfRule>
  </conditionalFormatting>
  <conditionalFormatting sqref="O6">
    <cfRule type="expression" dxfId="7" priority="4" stopIfTrue="1">
      <formula>NOT(ISERROR(SEARCH("НЕОДНОРОДНЫЕ", O6)))</formula>
    </cfRule>
  </conditionalFormatting>
  <conditionalFormatting sqref="O6">
    <cfRule type="expression" dxfId="5" priority="3" stopIfTrue="1">
      <formula>NOT(ISERROR(SEARCH("НЕОДНОРОДНЫЕ", O6)))</formula>
    </cfRule>
  </conditionalFormatting>
  <conditionalFormatting sqref="O6">
    <cfRule type="expression" dxfId="3" priority="2" stopIfTrue="1">
      <formula>NOT(ISERROR(SEARCH("ОДНОРОДНЫЕ", O6)))</formula>
    </cfRule>
  </conditionalFormatting>
  <conditionalFormatting sqref="O6">
    <cfRule type="expression" dxfId="1" priority="1" stopIfTrue="1">
      <formula>NOT(ISERROR(SEARCH("НЕ", O6)))</formula>
    </cfRule>
  </conditionalFormatting>
  <pageMargins left="0.22013889253139496" right="0.19999998807907104" top="0.74791663885116577" bottom="0.74791663885116577" header="0.51180553436279297" footer="0.51180553436279297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Лист2</vt:lpstr>
      <vt:lpstr>Лист3</vt:lpstr>
      <vt:lpstr>Плинтус</vt:lpstr>
      <vt:lpstr>Плинтус!Область_печати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Сафронова Яна Романовна</cp:lastModifiedBy>
  <dcterms:created xsi:type="dcterms:W3CDTF">2026-05-26T03:14:56Z</dcterms:created>
  <dcterms:modified xsi:type="dcterms:W3CDTF">2026-05-26T06:01:07Z</dcterms:modified>
</cp:coreProperties>
</file>