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7555" windowHeight="12315"/>
  </bookViews>
  <sheets>
    <sheet name="Огн" sheetId="1" r:id="rId1"/>
  </sheets>
  <definedNames>
    <definedName name="_xlnm.Print_Area" localSheetId="0">Огн!$A$1:$N$10</definedName>
  </definedNames>
  <calcPr calcId="145621"/>
</workbook>
</file>

<file path=xl/calcChain.xml><?xml version="1.0" encoding="utf-8"?>
<calcChain xmlns="http://schemas.openxmlformats.org/spreadsheetml/2006/main">
  <c r="N5" i="1" l="1"/>
  <c r="N6" i="1"/>
  <c r="E6" i="1" l="1"/>
  <c r="D6" i="1"/>
  <c r="C6" i="1"/>
  <c r="J5" i="1" l="1"/>
  <c r="I5" i="1"/>
  <c r="M5" i="1" s="1"/>
  <c r="F5" i="1"/>
  <c r="L5" i="1" s="1"/>
  <c r="L6" i="1" l="1"/>
  <c r="M6" i="1"/>
  <c r="K5" i="1"/>
</calcChain>
</file>

<file path=xl/sharedStrings.xml><?xml version="1.0" encoding="utf-8"?>
<sst xmlns="http://schemas.openxmlformats.org/spreadsheetml/2006/main" count="26" uniqueCount="26">
  <si>
    <t>№ п/п</t>
  </si>
  <si>
    <t>Наименование товара (работы, услуги)</t>
  </si>
  <si>
    <t>Номер источника ценовой информации  (ИЦИ) и цена единицы товара, работы, услуги, представленная постащиком, исполнителем, подрядчиком,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</si>
  <si>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</si>
  <si>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</si>
  <si>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</si>
  <si>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Итого, руб.</t>
  </si>
  <si>
    <t>Сумма цен</t>
  </si>
  <si>
    <t>&lt;ц&gt; - средн. арифм. величина цены единицы прод-ции, руб.</t>
  </si>
  <si>
    <t>Среднее квадратичное отклонение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</si>
  <si>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</si>
  <si>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>6=3+4+5</t>
  </si>
  <si>
    <t>8 = кол-во ответов ИЦИ</t>
  </si>
  <si>
    <t>9= 6 /8</t>
  </si>
  <si>
    <t>11=10/9</t>
  </si>
  <si>
    <t>12=6*7/8</t>
  </si>
  <si>
    <t>Итого по коммерческому предложению, руб.:</t>
  </si>
  <si>
    <t xml:space="preserve">Начальная (максимальная) цена контракта, руб. </t>
  </si>
  <si>
    <t>Замена канатоведущего шкива лифтовой лебёдки и тяговых канатов лифта по адресу: Набережная Северной Двины, д.115/ ул. Гайдара, д.1, пом.1.</t>
  </si>
  <si>
    <t>вх. № 2302
от 19.08.2026</t>
  </si>
  <si>
    <t>вх. № 2303
от 19.08.2026</t>
  </si>
  <si>
    <t>вх. № 2304
от 19.08.2026</t>
  </si>
  <si>
    <t>НМЦК установлена по минимальному предложению в размере: 144 658 (Сто сорок четыре тысячи шестьсот пятьдесят восемь) рублей 05 копеек</t>
  </si>
  <si>
    <t>Средняя цена контракта с округлением, руб.</t>
  </si>
  <si>
    <t>Начальная (максимальная) цена контракта, руб.</t>
  </si>
  <si>
    <t xml:space="preserve">Обоснование начальной (максимальной) цены контракта 
Наименование объекта закупки: Выполнение работ по замене канатоведущего шкива лифтовой лебёдки и тяговых канатов.
  Обоснование начальной (максимальной) цены контракта (далее - НМЦК) выполнено в соответствии с требованиями статьи 22 Федерального закона от 05 апреля 2013 года № 44-ФЗ «О контрактной системе в сфере закупок товаров, работ, услуг для обеспечения государственных и муниципальных нужд», приказа министерства экономического развития РФ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Используемый метод определения НМЦК: метод сопоставимых рыночных цен (анализа рынка).
            Расчет НМЦК производился исходя из трех предоставленных коммерческих предложений.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</si>
</sst>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onsolas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2" fillId="0" borderId="0" xfId="0" applyNumberFormat="1" applyFont="1"/>
    <xf numFmtId="16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2</xdr:row>
      <xdr:rowOff>571500</xdr:rowOff>
    </xdr:from>
    <xdr:to>
      <xdr:col>9</xdr:col>
      <xdr:colOff>1019175</xdr:colOff>
      <xdr:row>2</xdr:row>
      <xdr:rowOff>1000125</xdr:rowOff>
    </xdr:to>
    <xdr:pic>
      <xdr:nvPicPr>
        <xdr:cNvPr id="2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209925"/>
          <a:ext cx="8667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11"/>
  <sheetViews>
    <sheetView tabSelected="1" view="pageBreakPreview" zoomScale="115" zoomScaleNormal="115" zoomScaleSheetLayoutView="115" workbookViewId="0">
      <selection activeCell="O2" sqref="O2"/>
    </sheetView>
  </sheetViews>
  <sheetFormatPr defaultRowHeight="12.75" x14ac:dyDescent="0.2"/>
  <cols>
    <col min="1" max="1" width="9.140625" style="1"/>
    <col min="2" max="2" width="30.28515625" style="1" customWidth="1"/>
    <col min="3" max="3" width="12.85546875" style="1" customWidth="1"/>
    <col min="4" max="4" width="12.28515625" style="1" customWidth="1"/>
    <col min="5" max="5" width="13" style="1" customWidth="1"/>
    <col min="6" max="6" width="9.7109375" style="1" customWidth="1"/>
    <col min="7" max="7" width="8.42578125" style="1" customWidth="1"/>
    <col min="8" max="8" width="8.85546875" style="1" customWidth="1"/>
    <col min="9" max="9" width="11" style="1" customWidth="1"/>
    <col min="10" max="10" width="17.5703125" style="1" customWidth="1"/>
    <col min="11" max="11" width="11.28515625" style="1" customWidth="1"/>
    <col min="12" max="12" width="16.140625" style="1" customWidth="1"/>
    <col min="13" max="14" width="20.28515625" style="1" customWidth="1"/>
    <col min="15" max="15" width="10.42578125" style="1" customWidth="1"/>
    <col min="16" max="16384" width="9.140625" style="1"/>
  </cols>
  <sheetData>
    <row r="1" spans="1:14" ht="95.25" customHeight="1" x14ac:dyDescent="0.25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  <c r="N1" s="26"/>
    </row>
    <row r="2" spans="1:14" ht="55.15" customHeight="1" x14ac:dyDescent="0.2">
      <c r="A2" s="27" t="s">
        <v>0</v>
      </c>
      <c r="B2" s="32" t="s">
        <v>1</v>
      </c>
      <c r="C2" s="32" t="s">
        <v>2</v>
      </c>
      <c r="D2" s="32"/>
      <c r="E2" s="32"/>
      <c r="F2" s="32"/>
      <c r="G2" s="32" t="s">
        <v>3</v>
      </c>
      <c r="H2" s="32" t="s">
        <v>4</v>
      </c>
      <c r="I2" s="33" t="s">
        <v>5</v>
      </c>
      <c r="J2" s="33"/>
      <c r="K2" s="33"/>
      <c r="L2" s="34" t="s">
        <v>6</v>
      </c>
      <c r="M2" s="24" t="s">
        <v>23</v>
      </c>
      <c r="N2" s="24" t="s">
        <v>24</v>
      </c>
    </row>
    <row r="3" spans="1:14" ht="88.5" customHeight="1" x14ac:dyDescent="0.2">
      <c r="A3" s="27"/>
      <c r="B3" s="32"/>
      <c r="C3" s="12" t="s">
        <v>19</v>
      </c>
      <c r="D3" s="21" t="s">
        <v>20</v>
      </c>
      <c r="E3" s="21" t="s">
        <v>21</v>
      </c>
      <c r="F3" s="11" t="s">
        <v>7</v>
      </c>
      <c r="G3" s="32"/>
      <c r="H3" s="32"/>
      <c r="I3" s="13" t="s">
        <v>8</v>
      </c>
      <c r="J3" s="14" t="s">
        <v>9</v>
      </c>
      <c r="K3" s="15" t="s">
        <v>10</v>
      </c>
      <c r="L3" s="35"/>
      <c r="M3" s="24"/>
      <c r="N3" s="24"/>
    </row>
    <row r="4" spans="1:14" ht="54" x14ac:dyDescent="0.2">
      <c r="A4" s="16">
        <v>1</v>
      </c>
      <c r="B4" s="16">
        <v>2</v>
      </c>
      <c r="C4" s="16">
        <v>3</v>
      </c>
      <c r="D4" s="16">
        <v>4</v>
      </c>
      <c r="E4" s="16">
        <v>5</v>
      </c>
      <c r="F4" s="16" t="s">
        <v>11</v>
      </c>
      <c r="G4" s="16">
        <v>7</v>
      </c>
      <c r="H4" s="16" t="s">
        <v>12</v>
      </c>
      <c r="I4" s="17" t="s">
        <v>13</v>
      </c>
      <c r="J4" s="17">
        <v>10</v>
      </c>
      <c r="K4" s="17" t="s">
        <v>14</v>
      </c>
      <c r="L4" s="16" t="s">
        <v>15</v>
      </c>
      <c r="M4" s="18">
        <v>13</v>
      </c>
      <c r="N4" s="18">
        <v>14</v>
      </c>
    </row>
    <row r="5" spans="1:14" ht="94.5" x14ac:dyDescent="0.2">
      <c r="A5" s="2">
        <v>1</v>
      </c>
      <c r="B5" s="20" t="s">
        <v>18</v>
      </c>
      <c r="C5" s="5">
        <v>144658.04999999999</v>
      </c>
      <c r="D5" s="5">
        <v>155000</v>
      </c>
      <c r="E5" s="5">
        <v>162000</v>
      </c>
      <c r="F5" s="19">
        <f>SUM(C5:E5)</f>
        <v>461658.05</v>
      </c>
      <c r="G5" s="2">
        <v>1</v>
      </c>
      <c r="H5" s="2">
        <v>3</v>
      </c>
      <c r="I5" s="3">
        <f>AVERAGE(C5:E5)</f>
        <v>153886.01666666666</v>
      </c>
      <c r="J5" s="3">
        <f>STDEV(C5:E5)</f>
        <v>8724.4785861868804</v>
      </c>
      <c r="K5" s="4">
        <f>J5/I5</f>
        <v>5.6694420813328483E-2</v>
      </c>
      <c r="L5" s="5">
        <f>F5*G5/H5</f>
        <v>153886.01666666666</v>
      </c>
      <c r="M5" s="6">
        <f>I5*G5</f>
        <v>153886.01666666666</v>
      </c>
      <c r="N5" s="6">
        <f>C5</f>
        <v>144658.04999999999</v>
      </c>
    </row>
    <row r="6" spans="1:14" ht="32.25" customHeight="1" x14ac:dyDescent="0.2">
      <c r="A6" s="27" t="s">
        <v>16</v>
      </c>
      <c r="B6" s="27"/>
      <c r="C6" s="7">
        <f>C5*G5</f>
        <v>144658.04999999999</v>
      </c>
      <c r="D6" s="7">
        <f>D5*G5</f>
        <v>155000</v>
      </c>
      <c r="E6" s="7">
        <f>E5*G5</f>
        <v>162000</v>
      </c>
      <c r="F6" s="28" t="s">
        <v>17</v>
      </c>
      <c r="G6" s="29"/>
      <c r="H6" s="29"/>
      <c r="I6" s="29"/>
      <c r="J6" s="29"/>
      <c r="K6" s="30"/>
      <c r="L6" s="6">
        <f>SUM(L5:L5)</f>
        <v>153886.01666666666</v>
      </c>
      <c r="M6" s="8">
        <f>SUM(M5:M5)</f>
        <v>153886.01666666666</v>
      </c>
      <c r="N6" s="8">
        <f>SUM(N5:N5)</f>
        <v>144658.04999999999</v>
      </c>
    </row>
    <row r="7" spans="1:14" s="9" customFormat="1" ht="34.5" customHeight="1" x14ac:dyDescent="0.3"/>
    <row r="8" spans="1:14" ht="15.75" x14ac:dyDescent="0.2">
      <c r="A8" s="31" t="s">
        <v>22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4" ht="15.75" x14ac:dyDescent="0.25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22"/>
      <c r="N9" s="22"/>
    </row>
    <row r="11" spans="1:14" x14ac:dyDescent="0.2">
      <c r="D11" s="23"/>
    </row>
  </sheetData>
  <mergeCells count="13">
    <mergeCell ref="A8:L8"/>
    <mergeCell ref="A2:A3"/>
    <mergeCell ref="B2:B3"/>
    <mergeCell ref="C2:F2"/>
    <mergeCell ref="G2:G3"/>
    <mergeCell ref="H2:H3"/>
    <mergeCell ref="I2:K2"/>
    <mergeCell ref="L2:L3"/>
    <mergeCell ref="N2:N3"/>
    <mergeCell ref="A1:N1"/>
    <mergeCell ref="M2:M3"/>
    <mergeCell ref="A6:B6"/>
    <mergeCell ref="F6:K6"/>
  </mergeCells>
  <pageMargins left="0.39370078740157483" right="0.39370078740157483" top="0.59055118110236227" bottom="0.59055118110236227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Огн</vt:lpstr>
      <vt:lpstr>Огн!Область_печати</vt:lpstr>
    </vt:vector>
  </TitlesOfParts>
  <Company>NMCS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Угловский</dc:creator>
  <cp:lastModifiedBy>Константин Ульяновский</cp:lastModifiedBy>
  <cp:lastPrinted>2026-08-19T08:12:59Z</cp:lastPrinted>
  <dcterms:created xsi:type="dcterms:W3CDTF">2021-10-21T11:39:58Z</dcterms:created>
  <dcterms:modified xsi:type="dcterms:W3CDTF">2026-08-27T06:27:05Z</dcterms:modified>
</cp:coreProperties>
</file>