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Новые 2026\Тихоненков\Загуменный август\"/>
    </mc:Choice>
  </mc:AlternateContent>
  <xr:revisionPtr revIDLastSave="0" documentId="13_ncr:1_{FD14B196-70E6-4857-8AA1-7E30204C48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од сопоставления цен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1" i="7" l="1"/>
  <c r="L11" i="7" s="1"/>
  <c r="M11" i="7" s="1"/>
  <c r="H11" i="7"/>
  <c r="I11" i="7" s="1"/>
  <c r="J11" i="7" s="1"/>
  <c r="K10" i="7"/>
  <c r="L10" i="7" s="1"/>
  <c r="M10" i="7" s="1"/>
  <c r="H10" i="7"/>
  <c r="I10" i="7" s="1"/>
  <c r="J10" i="7" s="1"/>
  <c r="K9" i="7" l="1"/>
  <c r="L9" i="7" s="1"/>
  <c r="M9" i="7" s="1"/>
  <c r="H9" i="7"/>
  <c r="I9" i="7" s="1"/>
  <c r="J9" i="7" s="1"/>
  <c r="K8" i="7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M12" i="7" l="1"/>
</calcChain>
</file>

<file path=xl/sharedStrings.xml><?xml version="1.0" encoding="utf-8"?>
<sst xmlns="http://schemas.openxmlformats.org/spreadsheetml/2006/main" count="34" uniqueCount="32">
  <si>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</si>
  <si>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</si>
  <si>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</si>
  <si>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</si>
  <si>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</si>
  <si>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</si>
  <si>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</si>
  <si>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</si>
  <si>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</si>
  <si>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</si>
  <si>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</si>
  <si>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</si>
  <si>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</si>
  <si>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</si>
  <si>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</si>
  <si>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</si>
  <si>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</si>
  <si>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</si>
  <si>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</si>
  <si>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</si>
  <si>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шт.</t>
  </si>
  <si>
    <t>А.Ю.Александров</t>
  </si>
  <si>
    <t>Краситель SYBR Safe, 10'000x, раствор в ДМСО, Invitrogen, 400 мкл</t>
  </si>
  <si>
    <t>Набор для очистки РНК/RNAqueous Micro Kit, 50 выделений, Ambion (life Technologies)</t>
  </si>
  <si>
    <t>Набор Equalbit HS 1Х для анализа двухцепочечной ДНК, 500 реакций, Nanjing Vazyme Biotech Co</t>
  </si>
  <si>
    <t>Краситель Ultra GelRed, 10,000X, 0.5 мл, Nanjing Vazyme Biotech Co</t>
  </si>
  <si>
    <t>набор</t>
  </si>
  <si>
    <t>Коммерческое предложение№ Био31908 от 14.08.2026 (Источник №3)</t>
  </si>
  <si>
    <t>Коммерческое предложение № Арн00944 от 14.08.2026 (Источник №2)</t>
  </si>
  <si>
    <t>Коммерческое предложение № 057443/107 от 14.08.2026 (Источник №1)</t>
  </si>
  <si>
    <t>Фильтрующая насадка, ПТФЭ, гидрофоб., стерильная, d пор 0,22 мкм, d мембраны 25 мм, уп/50 шт.</t>
  </si>
  <si>
    <t>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</si>
</sst>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5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2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workbookViewId="0">
      <selection activeCell="C12" sqref="C12:J12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6" t="s">
        <v>17</v>
      </c>
      <c r="I1" s="37"/>
      <c r="J1" s="37"/>
      <c r="K1" s="37"/>
      <c r="L1" s="37"/>
      <c r="M1" s="37"/>
    </row>
    <row r="2" spans="1:15" s="3" customFormat="1" ht="24" customHeight="1" x14ac:dyDescent="0.2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5" s="4" customFormat="1" ht="20.25" customHeight="1" x14ac:dyDescent="0.2">
      <c r="A3" s="45" t="s">
        <v>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5" ht="29.25" customHeight="1" x14ac:dyDescent="0.2">
      <c r="A4" s="44" t="s">
        <v>6</v>
      </c>
      <c r="B4" s="44" t="s">
        <v>7</v>
      </c>
      <c r="C4" s="44" t="s">
        <v>5</v>
      </c>
      <c r="D4" s="44" t="s">
        <v>0</v>
      </c>
      <c r="E4" s="47" t="s">
        <v>10</v>
      </c>
      <c r="F4" s="47"/>
      <c r="G4" s="47"/>
      <c r="H4" s="43" t="s">
        <v>14</v>
      </c>
      <c r="I4" s="43"/>
      <c r="J4" s="43"/>
      <c r="K4" s="46" t="s">
        <v>15</v>
      </c>
      <c r="L4" s="46"/>
      <c r="M4" s="51" t="s">
        <v>12</v>
      </c>
    </row>
    <row r="5" spans="1:15" ht="219.75" customHeight="1" x14ac:dyDescent="0.2">
      <c r="A5" s="44"/>
      <c r="B5" s="44"/>
      <c r="C5" s="44"/>
      <c r="D5" s="44"/>
      <c r="E5" s="15" t="s">
        <v>29</v>
      </c>
      <c r="F5" s="15" t="s">
        <v>28</v>
      </c>
      <c r="G5" s="15" t="s">
        <v>27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51"/>
    </row>
    <row r="6" spans="1:15" ht="19.899999999999999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5" ht="30" x14ac:dyDescent="0.25">
      <c r="A7" s="17">
        <v>1</v>
      </c>
      <c r="B7" s="33" t="s">
        <v>22</v>
      </c>
      <c r="C7" s="30" t="s">
        <v>20</v>
      </c>
      <c r="D7" s="17">
        <v>1</v>
      </c>
      <c r="E7" s="31">
        <v>20018</v>
      </c>
      <c r="F7" s="31">
        <v>21018.9</v>
      </c>
      <c r="G7" s="32">
        <v>20618.54</v>
      </c>
      <c r="H7" s="18">
        <f t="shared" ref="H7" si="0">(E7+F7+G7)/3</f>
        <v>20551.813333333335</v>
      </c>
      <c r="I7" s="19">
        <f t="shared" ref="I7" si="1">SQRT(((SUM((POWER(G7-H7,2)),(POWER(F7-H7,2)),(POWER(E7-H7,2)))/(COLUMNS(E7:G7)-1))))</f>
        <v>503.77528575083363</v>
      </c>
      <c r="J7" s="14">
        <f t="shared" ref="J7" si="2">I7/H7*100</f>
        <v>2.4512449465164803</v>
      </c>
      <c r="K7" s="18">
        <f t="shared" ref="K7" si="3">((D7/3)*(SUM(E7:G7)))</f>
        <v>20551.813333333332</v>
      </c>
      <c r="L7" s="18">
        <f t="shared" ref="L7" si="4">ROUND((K7/D7),2)</f>
        <v>20551.810000000001</v>
      </c>
      <c r="M7" s="19">
        <f>ROUND(D7*L7,2)</f>
        <v>20551.810000000001</v>
      </c>
    </row>
    <row r="8" spans="1:15" ht="27" customHeight="1" x14ac:dyDescent="0.2">
      <c r="A8" s="17">
        <v>2</v>
      </c>
      <c r="B8" s="34" t="s">
        <v>23</v>
      </c>
      <c r="C8" s="30" t="s">
        <v>20</v>
      </c>
      <c r="D8" s="17">
        <v>1</v>
      </c>
      <c r="E8" s="31">
        <v>111223</v>
      </c>
      <c r="F8" s="31">
        <v>116784.15</v>
      </c>
      <c r="G8" s="32">
        <v>114559.69</v>
      </c>
      <c r="H8" s="18">
        <f t="shared" ref="H8:H9" si="5">(E8+F8+G8)/3</f>
        <v>114188.94666666666</v>
      </c>
      <c r="I8" s="19">
        <f t="shared" ref="I8:I9" si="6">SQRT(((SUM((POWER(G8-H8,2)),(POWER(F8-H8,2)),(POWER(E8-H8,2)))/(COLUMNS(E8:G8)-1))))</f>
        <v>2799.0507846470596</v>
      </c>
      <c r="J8" s="14">
        <f t="shared" ref="J8:J9" si="7">I8/H8*100</f>
        <v>2.4512449465164754</v>
      </c>
      <c r="K8" s="18">
        <f t="shared" ref="K8:K9" si="8">((D8/3)*(SUM(E8:G8)))</f>
        <v>114188.94666666666</v>
      </c>
      <c r="L8" s="18">
        <f t="shared" ref="L8:L9" si="9">ROUND((K8/D8),2)</f>
        <v>114188.95</v>
      </c>
      <c r="M8" s="19">
        <f t="shared" ref="M8:M9" si="10">ROUND(D8*L8,2)</f>
        <v>114188.95</v>
      </c>
    </row>
    <row r="9" spans="1:15" ht="36.75" customHeight="1" x14ac:dyDescent="0.2">
      <c r="A9" s="17">
        <v>3</v>
      </c>
      <c r="B9" s="34" t="s">
        <v>30</v>
      </c>
      <c r="C9" s="30" t="s">
        <v>31</v>
      </c>
      <c r="D9" s="17">
        <v>1</v>
      </c>
      <c r="E9" s="31">
        <v>4835.38</v>
      </c>
      <c r="F9" s="31">
        <v>5077.1499999999996</v>
      </c>
      <c r="G9" s="32">
        <v>4980.4399999999996</v>
      </c>
      <c r="H9" s="18">
        <f t="shared" si="5"/>
        <v>4964.3233333333328</v>
      </c>
      <c r="I9" s="19">
        <f t="shared" si="6"/>
        <v>121.68809897986438</v>
      </c>
      <c r="J9" s="14">
        <f t="shared" si="7"/>
        <v>2.451252483148715</v>
      </c>
      <c r="K9" s="18">
        <f t="shared" si="8"/>
        <v>4964.3233333333319</v>
      </c>
      <c r="L9" s="18">
        <f t="shared" si="9"/>
        <v>4964.32</v>
      </c>
      <c r="M9" s="19">
        <f t="shared" si="10"/>
        <v>4964.32</v>
      </c>
    </row>
    <row r="10" spans="1:15" ht="33.75" customHeight="1" x14ac:dyDescent="0.2">
      <c r="A10" s="17">
        <v>4</v>
      </c>
      <c r="B10" s="34" t="s">
        <v>24</v>
      </c>
      <c r="C10" s="30" t="s">
        <v>26</v>
      </c>
      <c r="D10" s="17">
        <v>1</v>
      </c>
      <c r="E10" s="31">
        <v>34560</v>
      </c>
      <c r="F10" s="31">
        <v>36288</v>
      </c>
      <c r="G10" s="32">
        <v>35596.800000000003</v>
      </c>
      <c r="H10" s="18">
        <f t="shared" ref="H10" si="11">(E10+F10+G10)/3</f>
        <v>35481.599999999999</v>
      </c>
      <c r="I10" s="19">
        <f t="shared" ref="I10" si="12">SQRT(((SUM((POWER(G10-H10,2)),(POWER(F10-H10,2)),(POWER(E10-H10,2)))/(COLUMNS(E10:G10)-1))))</f>
        <v>869.74092694319052</v>
      </c>
      <c r="J10" s="14">
        <f t="shared" ref="J10" si="13">I10/H10*100</f>
        <v>2.4512449465164776</v>
      </c>
      <c r="K10" s="18">
        <f t="shared" ref="K10" si="14">((D10/3)*(SUM(E10:G10)))</f>
        <v>35481.599999999999</v>
      </c>
      <c r="L10" s="18">
        <f t="shared" ref="L10" si="15">ROUND((K10/D10),2)</f>
        <v>35481.599999999999</v>
      </c>
      <c r="M10" s="19">
        <f t="shared" ref="M10" si="16">ROUND(D10*L10,2)</f>
        <v>35481.599999999999</v>
      </c>
    </row>
    <row r="11" spans="1:15" ht="15.75" x14ac:dyDescent="0.25">
      <c r="A11" s="17">
        <v>5</v>
      </c>
      <c r="B11" s="35" t="s">
        <v>25</v>
      </c>
      <c r="C11" s="30" t="s">
        <v>20</v>
      </c>
      <c r="D11" s="17">
        <v>3</v>
      </c>
      <c r="E11" s="31">
        <v>11594.67</v>
      </c>
      <c r="F11" s="31">
        <v>12174.4</v>
      </c>
      <c r="G11" s="32">
        <v>11942.51</v>
      </c>
      <c r="H11" s="18">
        <f t="shared" ref="H11" si="17">(E11+F11+G11)/3</f>
        <v>11903.86</v>
      </c>
      <c r="I11" s="19">
        <f t="shared" ref="I11" si="18">SQRT(((SUM((POWER(G11-H11,2)),(POWER(F11-H11,2)),(POWER(E11-H11,2)))/(COLUMNS(E11:G11)-1))))</f>
        <v>291.79116693279099</v>
      </c>
      <c r="J11" s="14">
        <f t="shared" ref="J11" si="19">I11/H11*100</f>
        <v>2.4512315075344548</v>
      </c>
      <c r="K11" s="18">
        <f t="shared" ref="K11" si="20">((D11/3)*(SUM(E11:G11)))</f>
        <v>35711.58</v>
      </c>
      <c r="L11" s="18">
        <f t="shared" ref="L11" si="21">ROUND((K11/D11),2)</f>
        <v>11903.86</v>
      </c>
      <c r="M11" s="19">
        <f t="shared" ref="M11" si="22">ROUND(D11*L11,2)</f>
        <v>35711.58</v>
      </c>
    </row>
    <row r="12" spans="1:15" ht="63" x14ac:dyDescent="0.2">
      <c r="A12" s="17"/>
      <c r="B12" s="20" t="s">
        <v>18</v>
      </c>
      <c r="C12" s="48"/>
      <c r="D12" s="48"/>
      <c r="E12" s="48"/>
      <c r="F12" s="48"/>
      <c r="G12" s="48"/>
      <c r="H12" s="48"/>
      <c r="I12" s="48"/>
      <c r="J12" s="48"/>
      <c r="K12" s="50" t="s">
        <v>13</v>
      </c>
      <c r="L12" s="50"/>
      <c r="M12" s="21">
        <f>SUM(M7:M11)</f>
        <v>210898.26</v>
      </c>
      <c r="O12" s="9"/>
    </row>
    <row r="13" spans="1:15" ht="19.899999999999999" customHeight="1" x14ac:dyDescent="0.2">
      <c r="A13" s="8"/>
      <c r="B13" s="22"/>
      <c r="C13" s="23"/>
      <c r="D13" s="23"/>
      <c r="E13" s="23"/>
      <c r="F13" s="23"/>
      <c r="G13" s="23"/>
      <c r="H13" s="24"/>
      <c r="I13" s="25"/>
      <c r="J13" s="25"/>
      <c r="K13" s="26"/>
      <c r="L13" s="27"/>
      <c r="M13" s="28"/>
    </row>
    <row r="14" spans="1:15" s="2" customFormat="1" ht="41.45" hidden="1" customHeight="1" x14ac:dyDescent="0.2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7"/>
    </row>
    <row r="15" spans="1:15" s="5" customFormat="1" ht="42" customHeight="1" x14ac:dyDescent="0.2">
      <c r="A15" s="41" t="s">
        <v>8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6"/>
    </row>
    <row r="16" spans="1:15" s="12" customFormat="1" ht="15.75" x14ac:dyDescent="0.25">
      <c r="B16" s="29" t="s">
        <v>19</v>
      </c>
      <c r="C16" s="10"/>
      <c r="D16" s="11"/>
      <c r="F16" s="11"/>
      <c r="G16" s="11"/>
      <c r="H16" s="10" t="s">
        <v>21</v>
      </c>
      <c r="I16" s="11"/>
      <c r="J16" s="11"/>
    </row>
  </sheetData>
  <mergeCells count="16">
    <mergeCell ref="H1:M1"/>
    <mergeCell ref="A6:M6"/>
    <mergeCell ref="A2:K2"/>
    <mergeCell ref="A15:K15"/>
    <mergeCell ref="H4:J4"/>
    <mergeCell ref="B4:B5"/>
    <mergeCell ref="C4:C5"/>
    <mergeCell ref="A3:M3"/>
    <mergeCell ref="K4:L4"/>
    <mergeCell ref="E4:G4"/>
    <mergeCell ref="C12:J12"/>
    <mergeCell ref="A4:A5"/>
    <mergeCell ref="D4:D5"/>
    <mergeCell ref="A14:L14"/>
    <mergeCell ref="K12:L12"/>
    <mergeCell ref="M4:M5"/>
  </mergeCells>
  <phoneticPr fontId="0" type="noConversion"/>
  <pageMargins left="0.25" right="0.25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Professional</cp:lastModifiedBy>
  <cp:lastPrinted>2023-08-11T07:40:50Z</cp:lastPrinted>
  <dcterms:created xsi:type="dcterms:W3CDTF">2011-05-04T10:33:42Z</dcterms:created>
  <dcterms:modified xsi:type="dcterms:W3CDTF">2026-08-19T07:59:47Z</dcterms:modified>
</cp:coreProperties>
</file>