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4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(базовый)'!$A$1:$P$27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<sst xmlns="http://schemas.openxmlformats.org/spreadsheetml/2006/main" count="36" uniqueCount="28">
  <si>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РАСЧЕТ СТАРТОВОЙ (МАКСИМАЛЬНОЙ) ЦЕНЫ КОНТРАКТА НА ЕАТ "БЕРЕЗКА"</t>
  </si>
  <si>
    <r>
      <rPr>
        <b/>
        <sz val="14"/>
        <color theme="1"/>
        <rFont val="Times New Roman"/>
        <charset val="204"/>
      </rPr>
      <t xml:space="preserve">Предмет контракта: </t>
    </r>
    <r>
      <rPr>
        <u/>
        <sz val="14"/>
        <color theme="1"/>
        <rFont val="Times New Roman"/>
        <charset val="204"/>
      </rPr>
      <t>Поставка товаров для оснащения кабинета химии, расположенного в здании МБОУ СОШ с. Мичуринское им. В.К. Арсеньева</t>
    </r>
  </si>
  <si>
    <t>Заказчик: МБОУ СОШ с. Мичуринское им. В.К. Арсеньева</t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</si>
  <si>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</si>
  <si>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</si>
  <si>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</si>
  <si>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</si>
  <si>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</si>
  <si>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</si>
  <si>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товара, указанная в источнике № 1.
Реквизиты источника: № 00УФ-002506 от 18.06.2026, руб.</t>
  </si>
  <si>
    <t>Цена единицы товара, указанная в источнике № 2.
Реквизиты источника: №  221128 от 18.06.2026, руб.</t>
  </si>
  <si>
    <t>Цена единицы товара, указанная в источнике № 3.
Реквизиты источника: № 113022 от 18.06.2026,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</si>
  <si>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</si>
  <si>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</si>
  <si>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</si>
  <si>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</si>
  <si>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Набор № 14 ВС "Сульфаты, сульфиты"</t>
  </si>
  <si>
    <t>В соответствии с ТЧ</t>
  </si>
  <si>
    <t>шт</t>
  </si>
  <si>
    <t>Набор атомов для составления моделей молекул</t>
  </si>
  <si>
    <t>Комплект оборудования "ОГЭ-лаборатория" с АБП (7 лотков) без стойки</t>
  </si>
  <si>
    <t>Набор реактивов для ОГЭ / ГИА по химии (на 15 учащихся)</t>
  </si>
  <si>
    <t>Стойка для ГИА</t>
  </si>
  <si>
    <t>ИТОГО:</t>
  </si>
  <si>
    <t xml:space="preserve">Дата подготовки обоснования стартовой (максимальной) цены: 23.06.2026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</si>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</sst>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</numFmts>
  <fonts count="36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sz val="11"/>
      <color rgb="FF000000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9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 shrinkToFit="1"/>
    </xf>
    <xf numFmtId="180" fontId="11" fillId="2" borderId="1" xfId="0" applyNumberFormat="1" applyFont="1" applyFill="1" applyBorder="1" applyAlignment="1">
      <alignment horizontal="center" vertical="center" wrapText="1" shrinkToFit="1"/>
    </xf>
    <xf numFmtId="181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0" fontId="11" fillId="2" borderId="1" xfId="3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 shrinkToFit="1"/>
    </xf>
    <xf numFmtId="0" fontId="13" fillId="4" borderId="2" xfId="0" applyFont="1" applyFill="1" applyBorder="1" applyAlignment="1">
      <alignment horizontal="right" vertical="center" wrapText="1" shrinkToFit="1"/>
    </xf>
    <xf numFmtId="0" fontId="13" fillId="4" borderId="3" xfId="0" applyFont="1" applyFill="1" applyBorder="1" applyAlignment="1">
      <alignment horizontal="right" vertical="center" wrapText="1" shrinkToFit="1"/>
    </xf>
    <xf numFmtId="0" fontId="13" fillId="4" borderId="4" xfId="0" applyFont="1" applyFill="1" applyBorder="1" applyAlignment="1">
      <alignment horizontal="right" vertical="center" wrapText="1" shrinkToFit="1"/>
    </xf>
    <xf numFmtId="181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70" zoomScaleNormal="70" workbookViewId="0">
      <selection activeCell="I12" sqref="I12"/>
    </sheetView>
  </sheetViews>
  <sheetFormatPr defaultColWidth="9" defaultRowHeight="13.8"/>
  <cols>
    <col min="1" max="1" width="4.57407407407407" style="3" customWidth="1"/>
    <col min="2" max="2" width="43.3240740740741" style="3" customWidth="1"/>
    <col min="3" max="3" width="30.287037037037" style="3" customWidth="1"/>
    <col min="4" max="4" width="9.42592592592593" style="3" customWidth="1"/>
    <col min="5" max="5" width="13" style="3" customWidth="1"/>
    <col min="6" max="6" width="22.0555555555556" style="3" customWidth="1"/>
    <col min="7" max="7" width="21.5740740740741" style="3" customWidth="1"/>
    <col min="8" max="8" width="22.0648148148148" style="3" customWidth="1"/>
    <col min="9" max="9" width="20.3055555555556" style="3" customWidth="1"/>
    <col min="10" max="10" width="18.0925925925926" style="3" customWidth="1"/>
    <col min="11" max="11" width="18.5740740740741" style="3" customWidth="1"/>
    <col min="12" max="12" width="21.5740740740741" style="2" customWidth="1"/>
    <col min="13" max="13" width="22.5740740740741" style="3" customWidth="1"/>
    <col min="14" max="14" width="14.8518518518519" style="3" customWidth="1"/>
    <col min="15" max="15" width="14.287037037037" style="3" customWidth="1"/>
    <col min="16" max="16" width="27.287037037037" style="3" customWidth="1"/>
    <col min="17" max="16384" width="9.13888888888889" style="3"/>
  </cols>
  <sheetData>
    <row r="1" ht="16.8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ht="33" customHeight="1" spans="1:1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1.5" customHeight="1" spans="1:16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</row>
    <row r="5" ht="18" spans="1:16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</row>
    <row r="6" ht="18" spans="1:16">
      <c r="A6" s="6"/>
      <c r="B6" s="11"/>
      <c r="C6" s="12"/>
      <c r="D6" s="12"/>
      <c r="E6" s="12"/>
      <c r="F6" s="6"/>
      <c r="G6" s="6"/>
      <c r="H6" s="6"/>
      <c r="I6" s="6"/>
      <c r="J6" s="13"/>
      <c r="K6" s="13"/>
      <c r="L6" s="14"/>
      <c r="M6" s="13"/>
      <c r="N6" s="13"/>
      <c r="O6" s="13"/>
      <c r="P6" s="13"/>
    </row>
    <row r="7" s="1" customFormat="1" ht="143" customHeight="1" spans="1:16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/>
      <c r="N7" s="16"/>
      <c r="O7" s="16"/>
      <c r="P7" s="16"/>
    </row>
    <row r="8" s="1" customFormat="1" ht="20" customHeight="1" spans="1:16">
      <c r="A8" s="17">
        <v>1</v>
      </c>
      <c r="B8" s="18" t="s">
        <v>16</v>
      </c>
      <c r="C8" s="19" t="s">
        <v>17</v>
      </c>
      <c r="D8" s="19" t="s">
        <v>18</v>
      </c>
      <c r="E8" s="19">
        <v>1</v>
      </c>
      <c r="F8" s="20">
        <v>4000</v>
      </c>
      <c r="G8" s="20">
        <v>4200</v>
      </c>
      <c r="H8" s="20">
        <v>4360</v>
      </c>
      <c r="I8" s="21">
        <f>ROUNDDOWN(AVERAGE(F8:H8),2)</f>
        <v>4186.66</v>
      </c>
      <c r="J8" s="22">
        <f>STDEV(F8:H8)</f>
        <v>180.37</v>
      </c>
      <c r="K8" s="23">
        <f>J8/I8</f>
        <v>0.0431</v>
      </c>
      <c r="L8" s="21">
        <f>I8*E8</f>
        <v>4186.66</v>
      </c>
      <c r="M8" s="24"/>
      <c r="N8" s="16"/>
      <c r="O8" s="16"/>
      <c r="P8" s="16"/>
    </row>
    <row r="9" s="1" customFormat="1" ht="30" customHeight="1" spans="1:16">
      <c r="A9" s="17">
        <v>2</v>
      </c>
      <c r="B9" s="18" t="s">
        <v>19</v>
      </c>
      <c r="C9" s="19" t="s">
        <v>17</v>
      </c>
      <c r="D9" s="19" t="s">
        <v>18</v>
      </c>
      <c r="E9" s="19">
        <v>1</v>
      </c>
      <c r="F9" s="20">
        <v>6200</v>
      </c>
      <c r="G9" s="20">
        <v>6510</v>
      </c>
      <c r="H9" s="20">
        <v>6758</v>
      </c>
      <c r="I9" s="21">
        <f>ROUNDDOWN(AVERAGE(F9:H9),2)</f>
        <v>6489.33</v>
      </c>
      <c r="J9" s="22">
        <f>STDEV(F9:H9)</f>
        <v>279.57</v>
      </c>
      <c r="K9" s="23">
        <f>J9/I9</f>
        <v>0.0431</v>
      </c>
      <c r="L9" s="21">
        <f>I9*E9</f>
        <v>6489.33</v>
      </c>
      <c r="M9" s="24"/>
      <c r="N9" s="16"/>
      <c r="O9" s="16"/>
      <c r="P9" s="16"/>
    </row>
    <row r="10" s="1" customFormat="1" ht="32" customHeight="1" spans="1:16">
      <c r="A10" s="17">
        <v>3</v>
      </c>
      <c r="B10" s="18" t="s">
        <v>20</v>
      </c>
      <c r="C10" s="19" t="s">
        <v>17</v>
      </c>
      <c r="D10" s="19" t="s">
        <v>18</v>
      </c>
      <c r="E10" s="17">
        <v>1</v>
      </c>
      <c r="F10" s="25">
        <v>91200</v>
      </c>
      <c r="G10" s="25">
        <v>95760</v>
      </c>
      <c r="H10" s="25">
        <v>99408</v>
      </c>
      <c r="I10" s="21">
        <f>ROUNDDOWN(AVERAGE(F10:H10),2)</f>
        <v>95456</v>
      </c>
      <c r="J10" s="22">
        <f>STDEV(F10:H10)</f>
        <v>4112.44</v>
      </c>
      <c r="K10" s="23">
        <f>J10/I10</f>
        <v>0.0431</v>
      </c>
      <c r="L10" s="21">
        <f>I10*E10</f>
        <v>95456</v>
      </c>
      <c r="M10" s="24"/>
      <c r="N10" s="16"/>
      <c r="O10" s="16"/>
      <c r="P10" s="16"/>
    </row>
    <row r="11" s="1" customFormat="1" ht="30" customHeight="1" spans="1:16">
      <c r="A11" s="17">
        <v>4</v>
      </c>
      <c r="B11" s="18" t="s">
        <v>21</v>
      </c>
      <c r="C11" s="19" t="s">
        <v>17</v>
      </c>
      <c r="D11" s="19" t="s">
        <v>18</v>
      </c>
      <c r="E11" s="17">
        <v>1</v>
      </c>
      <c r="F11" s="25">
        <v>34500</v>
      </c>
      <c r="G11" s="25">
        <v>36225</v>
      </c>
      <c r="H11" s="25">
        <v>37605</v>
      </c>
      <c r="I11" s="21">
        <f>ROUNDDOWN(AVERAGE(F11:H11),2)</f>
        <v>36110</v>
      </c>
      <c r="J11" s="22">
        <f>STDEV(F11:H11)</f>
        <v>1555.69</v>
      </c>
      <c r="K11" s="23">
        <f>J11/I11</f>
        <v>0.0431</v>
      </c>
      <c r="L11" s="21">
        <f>I11*E11</f>
        <v>36110</v>
      </c>
      <c r="M11" s="24"/>
      <c r="N11" s="16"/>
      <c r="O11" s="16"/>
      <c r="P11" s="16"/>
    </row>
    <row r="12" s="1" customFormat="1" ht="14" customHeight="1" spans="1:16">
      <c r="A12" s="17">
        <v>5</v>
      </c>
      <c r="B12" s="18" t="s">
        <v>22</v>
      </c>
      <c r="C12" s="19" t="s">
        <v>17</v>
      </c>
      <c r="D12" s="19" t="s">
        <v>18</v>
      </c>
      <c r="E12" s="17">
        <v>1</v>
      </c>
      <c r="F12" s="25">
        <v>9100</v>
      </c>
      <c r="G12" s="25">
        <v>9555</v>
      </c>
      <c r="H12" s="25">
        <v>9919</v>
      </c>
      <c r="I12" s="21">
        <f>ROUNDDOWN(AVERAGE(F12:H12),2)</f>
        <v>9524.66</v>
      </c>
      <c r="J12" s="22">
        <f>STDEV(F12:H12)</f>
        <v>410.34</v>
      </c>
      <c r="K12" s="23">
        <f>J12/I12</f>
        <v>0.0431</v>
      </c>
      <c r="L12" s="21">
        <f>I12*E12</f>
        <v>9524.66</v>
      </c>
      <c r="M12" s="24"/>
      <c r="N12" s="16"/>
      <c r="O12" s="16"/>
      <c r="P12" s="16"/>
    </row>
    <row r="13" s="2" customFormat="1" ht="30" customHeight="1" spans="1:16">
      <c r="A13" s="26" t="s">
        <v>23</v>
      </c>
      <c r="B13" s="27"/>
      <c r="C13" s="27"/>
      <c r="D13" s="27"/>
      <c r="E13" s="27"/>
      <c r="F13" s="27"/>
      <c r="G13" s="27"/>
      <c r="H13" s="27"/>
      <c r="I13" s="27"/>
      <c r="J13" s="27"/>
      <c r="K13" s="28"/>
      <c r="L13" s="29">
        <f>SUM(L8:L12)</f>
        <v>151766.65</v>
      </c>
      <c r="M13" s="30"/>
      <c r="N13" s="7"/>
      <c r="O13" s="7"/>
      <c r="P13" s="7"/>
    </row>
    <row r="14" s="2" customFormat="1" ht="20" customHeight="1" spans="1:16">
      <c r="A14" s="31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</row>
    <row r="15" s="2" customFormat="1" ht="20" customHeight="1" spans="1:16">
      <c r="A15" s="31"/>
      <c r="B15" s="6"/>
      <c r="C15" s="6"/>
      <c r="D15" s="6"/>
      <c r="E15" s="6"/>
      <c r="F15" s="6"/>
      <c r="G15" s="6"/>
      <c r="H15" s="6"/>
      <c r="I15" s="6"/>
      <c r="J15" s="6"/>
      <c r="K15" s="6"/>
      <c r="L15" s="7"/>
      <c r="M15" s="7"/>
      <c r="N15" s="7"/>
      <c r="O15" s="7"/>
      <c r="P15" s="7"/>
    </row>
    <row r="16" s="2" customFormat="1" ht="20" customHeight="1" spans="1:16">
      <c r="A16" s="31"/>
      <c r="B16" s="6"/>
      <c r="C16" s="6"/>
      <c r="D16" s="6"/>
      <c r="E16" s="6"/>
      <c r="F16" s="6"/>
      <c r="G16" s="6"/>
      <c r="H16" s="6"/>
      <c r="I16" s="6"/>
      <c r="J16" s="6"/>
      <c r="K16" s="6"/>
      <c r="L16" s="7"/>
      <c r="M16" s="7"/>
      <c r="N16" s="7"/>
      <c r="O16" s="7"/>
      <c r="P16" s="7"/>
    </row>
    <row r="17" s="2" customFormat="1" ht="20" customHeight="1" spans="1:16">
      <c r="A17" s="31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7"/>
      <c r="N17" s="7"/>
      <c r="O17" s="7"/>
      <c r="P17" s="7"/>
    </row>
    <row r="18" s="2" customFormat="1" ht="53" customHeight="1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7"/>
      <c r="M18" s="7"/>
      <c r="N18" s="7"/>
      <c r="O18" s="7"/>
      <c r="P18" s="7"/>
    </row>
    <row r="19" s="2" customFormat="1" ht="21" customHeight="1" spans="1:16">
      <c r="A19" s="6" t="s">
        <v>25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7"/>
      <c r="M19" s="7"/>
      <c r="N19" s="7"/>
      <c r="O19" s="7"/>
      <c r="P19" s="7"/>
    </row>
    <row r="20" ht="18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  <c r="M20" s="6"/>
      <c r="N20" s="6"/>
      <c r="O20" s="6"/>
      <c r="P20" s="6"/>
    </row>
    <row r="21" ht="18" spans="1:16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7"/>
      <c r="M21" s="6"/>
      <c r="N21" s="6"/>
      <c r="O21" s="6"/>
      <c r="P21" s="6"/>
    </row>
    <row r="22" ht="18" spans="1:16">
      <c r="A22" s="6" t="s">
        <v>27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7"/>
      <c r="M22" s="6"/>
      <c r="N22" s="6"/>
      <c r="O22" s="6"/>
      <c r="P22" s="6"/>
    </row>
    <row r="23" ht="18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7"/>
      <c r="M23" s="6"/>
      <c r="N23" s="6"/>
      <c r="O23" s="6"/>
      <c r="P23" s="6"/>
    </row>
    <row r="24" ht="18" spans="1:1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7"/>
      <c r="M24" s="6"/>
      <c r="N24" s="6"/>
      <c r="O24" s="6"/>
      <c r="P24" s="6"/>
    </row>
    <row r="25" ht="18" spans="1:16">
      <c r="M25" s="6"/>
      <c r="N25" s="6"/>
      <c r="O25" s="6"/>
      <c r="P25" s="6"/>
    </row>
  </sheetData>
  <mergeCells count="4">
    <mergeCell ref="A1:P1"/>
    <mergeCell ref="A3:P3"/>
    <mergeCell ref="A4:L4"/>
    <mergeCell ref="A13:K13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2006-09-28T05:33:00Z</dcterms:created>
  <dcterms:modified xsi:type="dcterms:W3CDTF">2026-06-25T08:19:11Z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F834A39D8F3E41F28A9DAA2C43A7659E_13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