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режимн. изд." sheetId="1" state="visible" r:id="rId3"/>
    <sheet name="режим. изд." sheetId="2" state="visible" r:id="rId4"/>
  </sheets>
  <definedNames>
    <definedName function="false" hidden="false" localSheetId="0" name="_xlnm.Print_Area" vbProcedure="false">'режимн. изд.'!$A$2:$I$17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<sst xmlns="http://schemas.openxmlformats.org/spreadsheetml/2006/main" count="169" uniqueCount="92">
  <si>
    <t xml:space="preserve">                                                                                                   </t>
  </si>
  <si>
    <t xml:space="preserve">Для заключения Государственного контракта принимаем цену за единицу товара ниже средней, предлагаемую</t>
  </si>
  <si>
    <t xml:space="preserve">ФКУ ИК-6 УФСИН России по Оренбургской области</t>
  </si>
  <si>
    <t xml:space="preserve">Расчет цены контракта</t>
  </si>
  <si>
    <t xml:space="preserve">ЦК  = V*Цед
где: v – количество (объем) закупаемого товара (шт.); 
Цед – цена за единицу товара (руб.).</t>
  </si>
  <si>
    <t xml:space="preserve">v – количество (объем) закупаемого товара (шт.)</t>
  </si>
  <si>
    <t xml:space="preserve">Цед – цена за единицу товара (руб.)</t>
  </si>
  <si>
    <t xml:space="preserve">Цена контракта (руб.)</t>
  </si>
  <si>
    <t xml:space="preserve">Размеры</t>
  </si>
  <si>
    <t xml:space="preserve">Цена контракта составляет: </t>
  </si>
  <si>
    <t xml:space="preserve">Дата подготовки обоснования НМЦК: </t>
  </si>
  <si>
    <t xml:space="preserve">ОБОСНОВАНИЕ НАЧАЛЬНОЙ (МАКСИМАЛЬНОЙ) ЦЕНЫ КОНТРАКТА </t>
  </si>
  <si>
    <t xml:space="preserve">Количество</t>
  </si>
  <si>
    <t xml:space="preserve">Ед. изм.</t>
  </si>
  <si>
    <t xml:space="preserve">ОКПД 2/КТРУ</t>
  </si>
  <si>
    <t xml:space="preserve">Масло подсолнечное рафинированное</t>
  </si>
  <si>
    <t xml:space="preserve">л</t>
  </si>
  <si>
    <t xml:space="preserve">
10.41.54.000-00000003</t>
  </si>
  <si>
    <t xml:space="preserve">
Кисель сухой </t>
  </si>
  <si>
    <t xml:space="preserve">кг</t>
  </si>
  <si>
    <t xml:space="preserve">
10.89.19.231-00000003
</t>
  </si>
  <si>
    <t xml:space="preserve">Мука пшеничная хлебопекарная</t>
  </si>
  <si>
    <t xml:space="preserve">
10.61.21.110-00000004</t>
  </si>
  <si>
    <t xml:space="preserve">Кукуруза консервированная </t>
  </si>
  <si>
    <t xml:space="preserve">шт</t>
  </si>
  <si>
    <t xml:space="preserve">
01.11.20.000
</t>
  </si>
  <si>
    <t xml:space="preserve">Изделия макаронные  </t>
  </si>
  <si>
    <t xml:space="preserve">
10.73.11.000-00000013</t>
  </si>
  <si>
    <t xml:space="preserve">Филе пресноводных рыб</t>
  </si>
  <si>
    <t xml:space="preserve">10.20.14.110</t>
  </si>
  <si>
    <t xml:space="preserve">Горох шлифованный </t>
  </si>
  <si>
    <t xml:space="preserve">
01.11.75.110-00000003
</t>
  </si>
  <si>
    <t xml:space="preserve">Яйца куриные в скорлупе свежие</t>
  </si>
  <si>
    <t xml:space="preserve">01.47.21.000-00000014</t>
  </si>
  <si>
    <t xml:space="preserve">Сыры полутвердые
</t>
  </si>
  <si>
    <t xml:space="preserve">
10.51.40.120-00000002
</t>
  </si>
  <si>
    <t xml:space="preserve">Морковь столовая</t>
  </si>
  <si>
    <t xml:space="preserve">
01.13.41.110-00000003</t>
  </si>
  <si>
    <t xml:space="preserve">Дрожжи хлебопекарные сушеные</t>
  </si>
  <si>
    <t xml:space="preserve">10.89.13.112-00000003</t>
  </si>
  <si>
    <t xml:space="preserve">Молоко питьевое
</t>
  </si>
  <si>
    <t xml:space="preserve">10.51.11.000-00000001</t>
  </si>
  <si>
    <t xml:space="preserve">Лук репчатый</t>
  </si>
  <si>
    <t xml:space="preserve">01.13.43.110-00000002</t>
  </si>
  <si>
    <t xml:space="preserve">Свинина
охлажденная</t>
  </si>
  <si>
    <t xml:space="preserve">10.11.2012.110-00000003</t>
  </si>
  <si>
    <t xml:space="preserve">Колбаса вареная</t>
  </si>
  <si>
    <t xml:space="preserve">10.13.14.111</t>
  </si>
  <si>
    <t xml:space="preserve">Сухой бульон куриный </t>
  </si>
  <si>
    <t xml:space="preserve">10.84.12.150</t>
  </si>
  <si>
    <t xml:space="preserve">Маргарин </t>
  </si>
  <si>
    <t xml:space="preserve">10.42.10.110-00000003</t>
  </si>
  <si>
    <t xml:space="preserve">Редис</t>
  </si>
  <si>
    <t xml:space="preserve">01.13.49.130-00000002</t>
  </si>
  <si>
    <t xml:space="preserve">Лук свежий зеленый</t>
  </si>
  <si>
    <t xml:space="preserve">
01.13.43.190-00000002
</t>
  </si>
  <si>
    <t xml:space="preserve">Огурцы</t>
  </si>
  <si>
    <t xml:space="preserve">
01.13.32.000-00000002</t>
  </si>
  <si>
    <t xml:space="preserve">Квас</t>
  </si>
  <si>
    <t xml:space="preserve">11.07.19.121</t>
  </si>
  <si>
    <t xml:space="preserve">капуста белокочанная </t>
  </si>
  <si>
    <t xml:space="preserve">0113.12.120</t>
  </si>
  <si>
    <t xml:space="preserve">свекла</t>
  </si>
  <si>
    <t xml:space="preserve">01.13.49.110</t>
  </si>
  <si>
    <t xml:space="preserve">томаты (помидоры)</t>
  </si>
  <si>
    <t xml:space="preserve">01.13.34</t>
  </si>
  <si>
    <t xml:space="preserve">перец зеленый (среднего размера)</t>
  </si>
  <si>
    <t xml:space="preserve">01.28.11.000</t>
  </si>
  <si>
    <t xml:space="preserve">Сметана </t>
  </si>
  <si>
    <t xml:space="preserve"> 10.51.52.200-00000002 </t>
  </si>
  <si>
    <r>
      <rPr>
        <sz val="11"/>
        <rFont val="Times New Roman"/>
        <family val="1"/>
        <charset val="204"/>
      </rPr>
      <t xml:space="preserve">Начальная (максимальная) цена контракта</t>
    </r>
    <r>
      <rPr>
        <i val="true"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определена методом сопоставимых рыночных цен (анализ рынка).</t>
    </r>
  </si>
  <si>
    <t xml:space="preserve">Начальная (максимальная) цена контракта сформирована методом сопоставимых рыночных цен в соответствии с Федеральным законом от 05.04.2013 № 44-ФЗ "О контрактной системе в сфере закупок товаров, работ, услуг для обеспечения государственных и муниципальных нужд". Источник получения информации: Юридические лица, индивидуальные предприниматели на основании запроса коммерческого предложения, направленного поставщикам, обладающим опытом поставки подобного вида товаров. </t>
  </si>
  <si>
    <t xml:space="preserve">НМЦК методом сопоставимых рыночных цен (анализа рынка) определяется по формуле:</t>
  </si>
  <si>
    <t xml:space="preserve">где:</t>
  </si>
  <si>
    <t xml:space="preserve">                                                                                                      НМЦК, определяемая методом сопоставимых рыночных цен (анализа рынка);</t>
  </si>
  <si>
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</si>
  <si>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 xml:space="preserve">№ п/п</t>
  </si>
  <si>
    <t xml:space="preserve">Наименование товара, работы, услуги</t>
  </si>
  <si>
    <t xml:space="preserve">Кол-во (объем)</t>
  </si>
  <si>
    <t xml:space="preserve">Предложение №1</t>
  </si>
  <si>
    <t xml:space="preserve">Предложение №2</t>
  </si>
  <si>
    <t xml:space="preserve">Предложение №3</t>
  </si>
  <si>
    <t xml:space="preserve">Предложение №4</t>
  </si>
  <si>
    <t xml:space="preserve">Среднее арифметическое значение цены, руб.</t>
  </si>
  <si>
    <t xml:space="preserve">Среднее квадратичное отклонение</t>
  </si>
  <si>
    <t xml:space="preserve">Коэффициент вариации, %</t>
  </si>
  <si>
    <t xml:space="preserve">Начальная 
(максимальная) 
цена контракта, 
руб.</t>
  </si>
  <si>
    <t xml:space="preserve">упаковка</t>
  </si>
  <si>
    <t xml:space="preserve"> </t>
  </si>
  <si>
    <t xml:space="preserve">"______" ____________  2026</t>
  </si>
  <si>
    <t xml:space="preserve">  Зам.начальника ФКУ БМТиВС УФСИН                                                               России по Оренбургской области                                                                        капитан внутренней службы                                                  Н.А.Шкиль</t>
  </si>
  <si>
    <t xml:space="preserve">Исп: В.А.Спирина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</si>
</sst>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General"/>
    <numFmt numFmtId="167" formatCode="#,##0.00;[RED]#,##0.00"/>
    <numFmt numFmtId="168" formatCode="dd/mm/yy"/>
    <numFmt numFmtId="169" formatCode="0.00"/>
  </numFmts>
  <fonts count="35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sz val="11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nos"/>
      <family val="0"/>
      <charset val="1"/>
    </font>
    <font>
      <sz val="13"/>
      <color rgb="FF000000"/>
      <name val="Tinos"/>
      <family val="0"/>
      <charset val="1"/>
    </font>
    <font>
      <b val="true"/>
      <sz val="10.5"/>
      <color rgb="FF000000"/>
      <name val="Tinos"/>
      <family val="0"/>
      <charset val="1"/>
    </font>
    <font>
      <sz val="13"/>
      <name val="Tinos"/>
      <family val="0"/>
      <charset val="1"/>
    </font>
    <font>
      <b val="true"/>
      <sz val="10.5"/>
      <name val="Tinos"/>
      <family val="0"/>
      <charset val="1"/>
    </font>
    <font>
      <sz val="13"/>
      <color rgb="FF000000"/>
      <name val="Times New Roman"/>
      <family val="1"/>
      <charset val="1"/>
    </font>
    <font>
      <sz val="11"/>
      <name val="Times New Roman"/>
      <family val="1"/>
      <charset val="204"/>
    </font>
    <font>
      <i val="true"/>
      <sz val="11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0.5"/>
      <color rgb="FF000000"/>
      <name val="Tinos"/>
      <family val="0"/>
      <charset val="1"/>
    </font>
    <font>
      <b val="true"/>
      <sz val="10.5"/>
      <color rgb="FF000000"/>
      <name val="Times New Roman"/>
      <family val="1"/>
      <charset val="1"/>
    </font>
    <font>
      <sz val="10.5"/>
      <color rgb="FF000000"/>
      <name val="Times New Roman"/>
      <family val="1"/>
      <charset val="1"/>
    </font>
    <font>
      <sz val="10.5"/>
      <color rgb="FF000000"/>
      <name val="Times New Roman"/>
      <family val="1"/>
      <charset val="204"/>
    </font>
    <font>
      <sz val="10.5"/>
      <color rgb="FF000000"/>
      <name val="Times New Roman"/>
      <family val="0"/>
      <charset val="204"/>
    </font>
    <font>
      <b val="true"/>
      <sz val="10.5"/>
      <color rgb="FF000000"/>
      <name val="Times New Roman"/>
      <family val="1"/>
      <charset val="204"/>
    </font>
    <font>
      <u val="single"/>
      <sz val="10.5"/>
      <color rgb="FF000000"/>
      <name val="Times New Roman"/>
      <family val="1"/>
      <charset val="204"/>
    </font>
    <font>
      <sz val="10.5"/>
      <name val="Times New Roman"/>
      <family val="0"/>
      <charset val="204"/>
    </font>
    <font>
      <b val="true"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9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21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5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9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0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1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2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3" fillId="0" borderId="1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Excel Built-in Normal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171360</xdr:colOff>
      <xdr:row>33</xdr:row>
      <xdr:rowOff>-360</xdr:rowOff>
    </xdr:from>
    <xdr:to>
      <xdr:col>3</xdr:col>
      <xdr:colOff>336960</xdr:colOff>
      <xdr:row>33</xdr:row>
      <xdr:rowOff>336960</xdr:rowOff>
    </xdr:to>
    <xdr:pic>
      <xdr:nvPicPr>
        <xdr:cNvPr id="0" name="Рисунок 3" descr=""/>
        <xdr:cNvPicPr/>
      </xdr:nvPicPr>
      <xdr:blipFill>
        <a:blip r:embed="rId1"/>
        <a:stretch/>
      </xdr:blipFill>
      <xdr:spPr>
        <a:xfrm>
          <a:off x="541440" y="12653280"/>
          <a:ext cx="3147840" cy="337320"/>
        </a:xfrm>
        <a:prstGeom prst="rect">
          <a:avLst/>
        </a:prstGeom>
        <a:ln w="9525">
          <a:noFill/>
        </a:ln>
      </xdr:spPr>
    </xdr:pic>
    <xdr:clientData/>
  </xdr:twoCellAnchor>
  <xdr:twoCellAnchor editAs="twoCell">
    <xdr:from>
      <xdr:col>1</xdr:col>
      <xdr:colOff>69480</xdr:colOff>
      <xdr:row>34</xdr:row>
      <xdr:rowOff>806400</xdr:rowOff>
    </xdr:from>
    <xdr:to>
      <xdr:col>1</xdr:col>
      <xdr:colOff>125280</xdr:colOff>
      <xdr:row>34</xdr:row>
      <xdr:rowOff>892440</xdr:rowOff>
    </xdr:to>
    <xdr:pic>
      <xdr:nvPicPr>
        <xdr:cNvPr id="1" name="Рисунок 4" descr=""/>
        <xdr:cNvPicPr/>
      </xdr:nvPicPr>
      <xdr:blipFill>
        <a:blip r:embed="rId2"/>
        <a:stretch/>
      </xdr:blipFill>
      <xdr:spPr>
        <a:xfrm>
          <a:off x="439560" y="13840920"/>
          <a:ext cx="55800" cy="8604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B12" activeCellId="0" sqref="B12"/>
    </sheetView>
  </sheetViews>
  <sheetFormatPr defaultColWidth="9.00390625" defaultRowHeight="13.5" zeroHeight="false" outlineLevelRow="0" outlineLevelCol="0"/>
  <cols>
    <col collapsed="false" customWidth="true" hidden="false" outlineLevel="0" max="1" min="1" style="1" width="5.25"/>
    <col collapsed="false" customWidth="true" hidden="false" outlineLevel="0" max="2" min="2" style="1" width="30.12"/>
    <col collapsed="false" customWidth="true" hidden="false" outlineLevel="0" max="3" min="3" style="1" width="10.75"/>
    <col collapsed="false" customWidth="true" hidden="false" outlineLevel="0" max="4" min="4" style="1" width="9.75"/>
    <col collapsed="false" customWidth="true" hidden="false" outlineLevel="0" max="5" min="5" style="1" width="2.75"/>
    <col collapsed="false" customWidth="true" hidden="false" outlineLevel="0" max="7" min="6" style="1" width="29.25"/>
    <col collapsed="false" customWidth="true" hidden="false" outlineLevel="0" max="8" min="8" style="2" width="20.25"/>
    <col collapsed="false" customWidth="true" hidden="false" outlineLevel="0" max="9" min="9" style="1" width="12.13"/>
    <col collapsed="false" customWidth="false" hidden="false" outlineLevel="0" max="16384" min="10" style="1" width="9"/>
  </cols>
  <sheetData>
    <row r="1" customFormat="false" ht="13.5" hidden="false" customHeight="false" outlineLevel="0" collapsed="false">
      <c r="A1" s="1" t="s">
        <v>0</v>
      </c>
    </row>
    <row r="2" customFormat="false" ht="17.35" hidden="false" customHeight="false" outlineLevel="0" collapsed="false">
      <c r="A2" s="3"/>
      <c r="B2" s="3"/>
      <c r="C2" s="3"/>
      <c r="D2" s="3"/>
      <c r="E2" s="3"/>
      <c r="F2" s="3" t="s">
        <v>1</v>
      </c>
      <c r="G2" s="3"/>
      <c r="H2" s="3"/>
    </row>
    <row r="3" customFormat="false" ht="17.3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s="8" customFormat="true" ht="18" hidden="false" customHeight="true" outlineLevel="0" collapsed="false">
      <c r="A4" s="4" t="s">
        <v>3</v>
      </c>
      <c r="B4" s="4"/>
      <c r="C4" s="5" t="s">
        <v>4</v>
      </c>
      <c r="D4" s="5"/>
      <c r="E4" s="5"/>
      <c r="F4" s="5"/>
      <c r="G4" s="5"/>
      <c r="H4" s="5"/>
      <c r="I4" s="6"/>
      <c r="J4" s="7"/>
    </row>
    <row r="5" s="8" customFormat="true" ht="18" hidden="false" customHeight="true" outlineLevel="0" collapsed="false">
      <c r="A5" s="4"/>
      <c r="B5" s="4"/>
      <c r="C5" s="5"/>
      <c r="D5" s="5"/>
      <c r="E5" s="5"/>
      <c r="F5" s="5"/>
      <c r="G5" s="5"/>
      <c r="H5" s="5"/>
      <c r="I5" s="6"/>
      <c r="J5" s="7"/>
    </row>
    <row r="6" customFormat="false" ht="23.25" hidden="false" customHeight="true" outlineLevel="0" collapsed="false">
      <c r="A6" s="4"/>
      <c r="B6" s="4"/>
      <c r="C6" s="5"/>
      <c r="D6" s="5"/>
      <c r="E6" s="5"/>
      <c r="F6" s="5"/>
      <c r="G6" s="5"/>
      <c r="H6" s="5"/>
      <c r="I6" s="6"/>
      <c r="J6" s="7"/>
    </row>
    <row r="7" s="11" customFormat="true" ht="6.75" hidden="false" customHeight="true" outlineLevel="0" collapsed="false">
      <c r="A7" s="9"/>
      <c r="B7" s="9"/>
      <c r="C7" s="9"/>
      <c r="D7" s="9"/>
      <c r="E7" s="9"/>
      <c r="F7" s="9"/>
      <c r="G7" s="9"/>
      <c r="H7" s="10"/>
      <c r="I7" s="1"/>
      <c r="J7" s="1"/>
    </row>
    <row r="8" s="11" customFormat="true" ht="32.8" hidden="false" customHeight="false" outlineLevel="0" collapsed="false">
      <c r="A8" s="12" t="str">
        <f aca="false">'режим. изд.'!A4</f>
        <v>№ п/п</v>
      </c>
      <c r="B8" s="12" t="str">
        <f aca="false">'режим. изд.'!B4</f>
        <v>Наименование товара, работы, услуги</v>
      </c>
      <c r="C8" s="12"/>
      <c r="D8" s="12"/>
      <c r="E8" s="12"/>
      <c r="F8" s="13" t="s">
        <v>5</v>
      </c>
      <c r="G8" s="13" t="s">
        <v>6</v>
      </c>
      <c r="H8" s="14" t="s">
        <v>7</v>
      </c>
      <c r="I8" s="15" t="s">
        <v>8</v>
      </c>
      <c r="J8" s="16"/>
    </row>
    <row r="9" s="11" customFormat="true" ht="39" hidden="false" customHeight="true" outlineLevel="0" collapsed="false">
      <c r="A9" s="17" t="e">
        <f aca="false">'режим. изд.'!#ref!</f>
        <v>#VALUE!</v>
      </c>
      <c r="B9" s="12" t="e">
        <f aca="false">'режим. изд.'!#ref!</f>
        <v>#VALUE!</v>
      </c>
      <c r="C9" s="12"/>
      <c r="D9" s="12"/>
      <c r="E9" s="12"/>
      <c r="F9" s="18" t="e">
        <f aca="false">'режим. изд.'!#ref!</f>
        <v>#VALUE!</v>
      </c>
      <c r="G9" s="19" t="n">
        <f aca="false">'режим. изд.'!G38</f>
        <v>149.99</v>
      </c>
      <c r="H9" s="20" t="e">
        <f aca="false">G9*F9</f>
        <v>#VALUE!</v>
      </c>
      <c r="I9" s="21" t="e">
        <f aca="false">'режим. изд.'!#ref!</f>
        <v>#VALUE!</v>
      </c>
      <c r="J9" s="16"/>
    </row>
    <row r="10" s="11" customFormat="true" ht="34.5" hidden="false" customHeight="true" outlineLevel="0" collapsed="false">
      <c r="A10" s="17" t="e">
        <f aca="false">'режим. изд.'!#ref!</f>
        <v>#VALUE!</v>
      </c>
      <c r="B10" s="12" t="e">
        <f aca="false">'режим. изд.'!#ref!</f>
        <v>#VALUE!</v>
      </c>
      <c r="C10" s="12"/>
      <c r="D10" s="12"/>
      <c r="E10" s="12"/>
      <c r="F10" s="18" t="e">
        <f aca="false">'режим. изд.'!#ref!</f>
        <v>#VALUE!</v>
      </c>
      <c r="G10" s="19" t="e">
        <f aca="false">'режим. изд.'!#ref!</f>
        <v>#VALUE!</v>
      </c>
      <c r="H10" s="20" t="e">
        <f aca="false">G10*F10</f>
        <v>#VALUE!</v>
      </c>
      <c r="I10" s="21" t="e">
        <f aca="false">'режим. изд.'!#ref!</f>
        <v>#VALUE!</v>
      </c>
      <c r="J10" s="16"/>
    </row>
    <row r="11" s="11" customFormat="true" ht="35.25" hidden="false" customHeight="true" outlineLevel="0" collapsed="false">
      <c r="A11" s="17" t="e">
        <f aca="false">'режим. изд.'!#ref!</f>
        <v>#VALUE!</v>
      </c>
      <c r="B11" s="12" t="e">
        <f aca="false">'режим. изд.'!#ref!</f>
        <v>#VALUE!</v>
      </c>
      <c r="C11" s="12"/>
      <c r="D11" s="12"/>
      <c r="E11" s="12"/>
      <c r="F11" s="18" t="e">
        <f aca="false">'режим. изд.'!#ref!</f>
        <v>#VALUE!</v>
      </c>
      <c r="G11" s="19" t="e">
        <f aca="false">'режим. изд.'!#ref!</f>
        <v>#VALUE!</v>
      </c>
      <c r="H11" s="20" t="e">
        <f aca="false">G11*F11</f>
        <v>#VALUE!</v>
      </c>
      <c r="I11" s="21" t="e">
        <f aca="false">'режим. изд.'!#ref!</f>
        <v>#VALUE!</v>
      </c>
      <c r="J11" s="16"/>
    </row>
    <row r="12" customFormat="false" ht="36.75" hidden="false" customHeight="true" outlineLevel="0" collapsed="false">
      <c r="A12" s="17" t="e">
        <f aca="false">'режим. изд.'!#ref!</f>
        <v>#VALUE!</v>
      </c>
      <c r="B12" s="12" t="e">
        <f aca="false">'режим. изд.'!#ref!</f>
        <v>#VALUE!</v>
      </c>
      <c r="C12" s="12"/>
      <c r="D12" s="12"/>
      <c r="E12" s="12"/>
      <c r="F12" s="18" t="e">
        <f aca="false">'режим. изд.'!#ref!</f>
        <v>#VALUE!</v>
      </c>
      <c r="G12" s="19" t="e">
        <f aca="false">'режим. изд.'!#ref!</f>
        <v>#VALUE!</v>
      </c>
      <c r="H12" s="20" t="e">
        <f aca="false">G12*F12</f>
        <v>#VALUE!</v>
      </c>
      <c r="I12" s="21" t="e">
        <f aca="false">'режим. изд.'!#ref!</f>
        <v>#VALUE!</v>
      </c>
      <c r="J12" s="16"/>
    </row>
    <row r="13" customFormat="false" ht="30" hidden="false" customHeight="true" outlineLevel="0" collapsed="false">
      <c r="A13" s="22"/>
      <c r="B13" s="23"/>
      <c r="C13" s="23"/>
      <c r="D13" s="23"/>
      <c r="E13" s="23"/>
      <c r="F13" s="24"/>
      <c r="G13" s="25" t="s">
        <v>9</v>
      </c>
      <c r="H13" s="26" t="e">
        <f aca="false">SUM(H9:H12)</f>
        <v>#VALUE!</v>
      </c>
    </row>
    <row r="14" s="30" customFormat="true" ht="30" hidden="false" customHeight="true" outlineLevel="0" collapsed="false">
      <c r="A14" s="27"/>
      <c r="B14" s="28" t="s">
        <v>10</v>
      </c>
      <c r="C14" s="28"/>
      <c r="D14" s="28"/>
      <c r="E14" s="28"/>
      <c r="F14" s="29" t="str">
        <f aca="false">'режим. изд.'!F66</f>
        <v>"______" ____________  2026</v>
      </c>
      <c r="G14" s="29"/>
      <c r="H14" s="29"/>
      <c r="I14" s="1"/>
      <c r="J14" s="1"/>
    </row>
    <row r="15" customFormat="false" ht="55.5" hidden="false" customHeight="true" outlineLevel="0" collapsed="false">
      <c r="A15" s="30"/>
      <c r="B15" s="31" t="str">
        <f aca="false">'режим. изд.'!B68</f>
        <v>  Зам.начальника ФКУ БМТиВС УФСИН                                                               России по Оренбургской области                                                                        капитан внутренней службы                                                  Н.А.Шкиль</v>
      </c>
      <c r="C15" s="31"/>
      <c r="D15" s="31"/>
      <c r="E15" s="31"/>
      <c r="F15" s="31"/>
      <c r="G15" s="31"/>
      <c r="H15" s="32" t="str">
        <f aca="false">'режим. изд.'!I68</f>
        <v>Исп: В.А.Спирина</v>
      </c>
      <c r="I15" s="30"/>
      <c r="J15" s="30"/>
    </row>
    <row r="17" customFormat="false" ht="73.5" hidden="false" customHeight="true" outlineLevel="0" collapsed="false">
      <c r="A17" s="30"/>
      <c r="B17" s="31"/>
      <c r="C17" s="31"/>
      <c r="D17" s="31"/>
      <c r="E17" s="31"/>
      <c r="F17" s="31"/>
      <c r="G17" s="31"/>
      <c r="H17" s="32"/>
      <c r="I17" s="30"/>
      <c r="J17" s="30"/>
    </row>
  </sheetData>
  <mergeCells count="13">
    <mergeCell ref="A3:H3"/>
    <mergeCell ref="A4:B6"/>
    <mergeCell ref="C4:H6"/>
    <mergeCell ref="I4:I6"/>
    <mergeCell ref="B8:E8"/>
    <mergeCell ref="B9:E9"/>
    <mergeCell ref="B10:E10"/>
    <mergeCell ref="B11:E11"/>
    <mergeCell ref="B12:E12"/>
    <mergeCell ref="B14:E14"/>
    <mergeCell ref="F14:H14"/>
    <mergeCell ref="B15:G15"/>
    <mergeCell ref="B17:G17"/>
  </mergeCells>
  <printOptions headings="false" gridLines="false" gridLinesSet="true" horizontalCentered="true" verticalCentered="tru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69"/>
  <sheetViews>
    <sheetView showFormulas="false" showGridLines="true" showRowColHeaders="true" showZeros="true" rightToLeft="false" tabSelected="true" showOutlineSymbols="true" defaultGridColor="true" view="pageBreakPreview" topLeftCell="A22" colorId="64" zoomScale="80" zoomScaleNormal="100" zoomScalePageLayoutView="80" workbookViewId="0">
      <selection pane="topLeft" activeCell="H29" activeCellId="0" sqref="H29"/>
    </sheetView>
  </sheetViews>
  <sheetFormatPr defaultColWidth="8.875" defaultRowHeight="13.5" zeroHeight="false" outlineLevelRow="0" outlineLevelCol="0"/>
  <cols>
    <col collapsed="false" customWidth="true" hidden="false" outlineLevel="0" max="1" min="1" style="1" width="5.25"/>
    <col collapsed="false" customWidth="true" hidden="false" outlineLevel="0" max="2" min="2" style="1" width="34.42"/>
    <col collapsed="false" customWidth="true" hidden="false" outlineLevel="0" max="3" min="3" style="1" width="7.88"/>
    <col collapsed="false" customWidth="true" hidden="false" outlineLevel="0" max="4" min="4" style="1" width="9.62"/>
    <col collapsed="false" customWidth="true" hidden="false" outlineLevel="0" max="5" min="5" style="1" width="13.62"/>
    <col collapsed="false" customWidth="true" hidden="false" outlineLevel="0" max="7" min="6" style="1" width="9.75"/>
    <col collapsed="false" customWidth="true" hidden="false" outlineLevel="0" max="8" min="8" style="1" width="10.13"/>
    <col collapsed="false" customWidth="false" hidden="false" outlineLevel="0" max="9" min="9" style="1" width="8.87"/>
    <col collapsed="false" customWidth="true" hidden="false" outlineLevel="0" max="10" min="10" style="1" width="14.43"/>
    <col collapsed="false" customWidth="true" hidden="false" outlineLevel="0" max="11" min="11" style="1" width="21.73"/>
    <col collapsed="false" customWidth="true" hidden="false" outlineLevel="0" max="12" min="12" style="1" width="10.25"/>
    <col collapsed="false" customWidth="true" hidden="false" outlineLevel="0" max="13" min="13" style="1" width="13"/>
    <col collapsed="false" customWidth="true" hidden="false" outlineLevel="0" max="14" min="14" style="1" width="11.75"/>
    <col collapsed="false" customWidth="false" hidden="false" outlineLevel="0" max="16384" min="15" style="1" width="8.87"/>
  </cols>
  <sheetData>
    <row r="1" customFormat="false" ht="15" hidden="false" customHeight="false" outlineLevel="0" collapsed="false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customFormat="false" ht="15" hidden="false" customHeight="false" outlineLevel="0" collapsed="false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customFormat="false" ht="15" hidden="false" customHeight="false" outlineLevel="0" collapsed="false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="11" customFormat="true" ht="31.5" hidden="false" customHeight="true" outlineLevel="0" collapsed="false">
      <c r="A4" s="34" t="str">
        <f aca="false">A37</f>
        <v>№ п/п</v>
      </c>
      <c r="B4" s="34" t="str">
        <f aca="false">B37</f>
        <v>Наименование товара, работы, услуги</v>
      </c>
      <c r="C4" s="34"/>
      <c r="D4" s="34"/>
      <c r="E4" s="34"/>
      <c r="F4" s="35" t="s">
        <v>12</v>
      </c>
      <c r="G4" s="35"/>
      <c r="H4" s="35" t="s">
        <v>13</v>
      </c>
      <c r="I4" s="35"/>
      <c r="J4" s="35" t="s">
        <v>14</v>
      </c>
      <c r="K4" s="35"/>
      <c r="L4" s="36"/>
      <c r="M4" s="36"/>
    </row>
    <row r="5" s="11" customFormat="true" ht="27.05" hidden="false" customHeight="true" outlineLevel="0" collapsed="false">
      <c r="A5" s="34" t="n">
        <v>1</v>
      </c>
      <c r="B5" s="37" t="s">
        <v>15</v>
      </c>
      <c r="C5" s="37"/>
      <c r="D5" s="37"/>
      <c r="E5" s="37"/>
      <c r="F5" s="38" t="s">
        <v>16</v>
      </c>
      <c r="G5" s="38"/>
      <c r="H5" s="38" t="n">
        <v>30</v>
      </c>
      <c r="I5" s="38"/>
      <c r="J5" s="39" t="s">
        <v>17</v>
      </c>
      <c r="K5" s="39"/>
      <c r="L5" s="36"/>
      <c r="M5" s="36"/>
    </row>
    <row r="6" s="11" customFormat="true" ht="27.05" hidden="false" customHeight="true" outlineLevel="0" collapsed="false">
      <c r="A6" s="34" t="n">
        <v>2</v>
      </c>
      <c r="B6" s="40" t="s">
        <v>18</v>
      </c>
      <c r="C6" s="40"/>
      <c r="D6" s="40"/>
      <c r="E6" s="40"/>
      <c r="F6" s="38" t="s">
        <v>19</v>
      </c>
      <c r="G6" s="38"/>
      <c r="H6" s="38" t="n">
        <v>3</v>
      </c>
      <c r="I6" s="38"/>
      <c r="J6" s="39" t="s">
        <v>20</v>
      </c>
      <c r="K6" s="39"/>
      <c r="L6" s="36"/>
      <c r="M6" s="36"/>
    </row>
    <row r="7" s="11" customFormat="true" ht="27.95" hidden="false" customHeight="true" outlineLevel="0" collapsed="false">
      <c r="A7" s="34" t="n">
        <v>3</v>
      </c>
      <c r="B7" s="40" t="s">
        <v>21</v>
      </c>
      <c r="C7" s="40"/>
      <c r="D7" s="40"/>
      <c r="E7" s="40"/>
      <c r="F7" s="38" t="s">
        <v>19</v>
      </c>
      <c r="G7" s="38"/>
      <c r="H7" s="38" t="n">
        <v>50</v>
      </c>
      <c r="I7" s="38"/>
      <c r="J7" s="39" t="s">
        <v>22</v>
      </c>
      <c r="K7" s="39"/>
      <c r="L7" s="36"/>
      <c r="M7" s="36"/>
    </row>
    <row r="8" s="11" customFormat="true" ht="27.95" hidden="false" customHeight="true" outlineLevel="0" collapsed="false">
      <c r="A8" s="34" t="n">
        <v>4</v>
      </c>
      <c r="B8" s="41" t="s">
        <v>23</v>
      </c>
      <c r="C8" s="41"/>
      <c r="D8" s="41"/>
      <c r="E8" s="41"/>
      <c r="F8" s="39" t="s">
        <v>24</v>
      </c>
      <c r="G8" s="39"/>
      <c r="H8" s="38" t="n">
        <v>24</v>
      </c>
      <c r="I8" s="38"/>
      <c r="J8" s="39" t="s">
        <v>25</v>
      </c>
      <c r="K8" s="39"/>
      <c r="L8" s="36"/>
      <c r="M8" s="36"/>
    </row>
    <row r="9" s="11" customFormat="true" ht="27.05" hidden="false" customHeight="true" outlineLevel="0" collapsed="false">
      <c r="A9" s="34" t="n">
        <v>5</v>
      </c>
      <c r="B9" s="40" t="s">
        <v>26</v>
      </c>
      <c r="C9" s="40"/>
      <c r="D9" s="40"/>
      <c r="E9" s="40"/>
      <c r="F9" s="38" t="s">
        <v>19</v>
      </c>
      <c r="G9" s="38"/>
      <c r="H9" s="38" t="n">
        <v>30</v>
      </c>
      <c r="I9" s="38"/>
      <c r="J9" s="39" t="s">
        <v>27</v>
      </c>
      <c r="K9" s="39"/>
      <c r="L9" s="36"/>
      <c r="M9" s="36"/>
    </row>
    <row r="10" s="11" customFormat="true" ht="25.15" hidden="false" customHeight="true" outlineLevel="0" collapsed="false">
      <c r="A10" s="34" t="n">
        <v>6</v>
      </c>
      <c r="B10" s="41" t="s">
        <v>28</v>
      </c>
      <c r="C10" s="41"/>
      <c r="D10" s="41"/>
      <c r="E10" s="41"/>
      <c r="F10" s="38" t="s">
        <v>19</v>
      </c>
      <c r="G10" s="38"/>
      <c r="H10" s="38" t="n">
        <v>30</v>
      </c>
      <c r="I10" s="38"/>
      <c r="J10" s="39" t="s">
        <v>29</v>
      </c>
      <c r="K10" s="39"/>
      <c r="L10" s="36"/>
      <c r="M10" s="36"/>
    </row>
    <row r="11" s="11" customFormat="true" ht="32.6" hidden="false" customHeight="true" outlineLevel="0" collapsed="false">
      <c r="A11" s="34" t="n">
        <v>7</v>
      </c>
      <c r="B11" s="40" t="s">
        <v>30</v>
      </c>
      <c r="C11" s="40"/>
      <c r="D11" s="40"/>
      <c r="E11" s="40"/>
      <c r="F11" s="38" t="s">
        <v>19</v>
      </c>
      <c r="G11" s="38"/>
      <c r="H11" s="38" t="n">
        <v>30</v>
      </c>
      <c r="I11" s="38"/>
      <c r="J11" s="39" t="s">
        <v>31</v>
      </c>
      <c r="K11" s="39"/>
      <c r="L11" s="36"/>
      <c r="M11" s="36"/>
    </row>
    <row r="12" s="11" customFormat="true" ht="32.6" hidden="false" customHeight="true" outlineLevel="0" collapsed="false">
      <c r="A12" s="34" t="n">
        <v>8</v>
      </c>
      <c r="B12" s="41" t="s">
        <v>32</v>
      </c>
      <c r="C12" s="41"/>
      <c r="D12" s="41"/>
      <c r="E12" s="41"/>
      <c r="F12" s="38" t="s">
        <v>24</v>
      </c>
      <c r="G12" s="38"/>
      <c r="H12" s="38" t="n">
        <v>900</v>
      </c>
      <c r="I12" s="38"/>
      <c r="J12" s="39" t="s">
        <v>33</v>
      </c>
      <c r="K12" s="39"/>
      <c r="L12" s="36"/>
      <c r="M12" s="36"/>
    </row>
    <row r="13" s="11" customFormat="true" ht="27.95" hidden="false" customHeight="true" outlineLevel="0" collapsed="false">
      <c r="A13" s="34" t="n">
        <v>9</v>
      </c>
      <c r="B13" s="41" t="s">
        <v>34</v>
      </c>
      <c r="C13" s="41"/>
      <c r="D13" s="41"/>
      <c r="E13" s="41"/>
      <c r="F13" s="38" t="s">
        <v>19</v>
      </c>
      <c r="G13" s="38"/>
      <c r="H13" s="38" t="n">
        <v>14</v>
      </c>
      <c r="I13" s="38"/>
      <c r="J13" s="39" t="s">
        <v>35</v>
      </c>
      <c r="K13" s="39"/>
      <c r="L13" s="36"/>
      <c r="M13" s="36"/>
    </row>
    <row r="14" s="11" customFormat="true" ht="32.6" hidden="false" customHeight="true" outlineLevel="0" collapsed="false">
      <c r="A14" s="34" t="n">
        <v>10</v>
      </c>
      <c r="B14" s="40" t="s">
        <v>36</v>
      </c>
      <c r="C14" s="40"/>
      <c r="D14" s="40"/>
      <c r="E14" s="40"/>
      <c r="F14" s="38" t="s">
        <v>19</v>
      </c>
      <c r="G14" s="38"/>
      <c r="H14" s="38" t="n">
        <v>30</v>
      </c>
      <c r="I14" s="38"/>
      <c r="J14" s="39" t="s">
        <v>37</v>
      </c>
      <c r="K14" s="39"/>
      <c r="L14" s="36"/>
      <c r="M14" s="36"/>
    </row>
    <row r="15" s="11" customFormat="true" ht="33.55" hidden="false" customHeight="true" outlineLevel="0" collapsed="false">
      <c r="A15" s="34" t="n">
        <v>11</v>
      </c>
      <c r="B15" s="40" t="s">
        <v>38</v>
      </c>
      <c r="C15" s="40"/>
      <c r="D15" s="40"/>
      <c r="E15" s="40"/>
      <c r="F15" s="38" t="s">
        <v>19</v>
      </c>
      <c r="G15" s="38"/>
      <c r="H15" s="38" t="n">
        <v>1</v>
      </c>
      <c r="I15" s="38"/>
      <c r="J15" s="39" t="s">
        <v>39</v>
      </c>
      <c r="K15" s="39"/>
      <c r="L15" s="36"/>
      <c r="M15" s="36"/>
    </row>
    <row r="16" s="11" customFormat="true" ht="28.9" hidden="false" customHeight="true" outlineLevel="0" collapsed="false">
      <c r="A16" s="34" t="n">
        <v>12</v>
      </c>
      <c r="B16" s="41" t="s">
        <v>40</v>
      </c>
      <c r="C16" s="41"/>
      <c r="D16" s="41"/>
      <c r="E16" s="41"/>
      <c r="F16" s="38" t="s">
        <v>16</v>
      </c>
      <c r="G16" s="38"/>
      <c r="H16" s="38" t="n">
        <v>5</v>
      </c>
      <c r="I16" s="38"/>
      <c r="J16" s="39" t="s">
        <v>41</v>
      </c>
      <c r="K16" s="39"/>
      <c r="L16" s="36"/>
      <c r="M16" s="36"/>
    </row>
    <row r="17" s="11" customFormat="true" ht="36.35" hidden="false" customHeight="true" outlineLevel="0" collapsed="false">
      <c r="A17" s="34" t="n">
        <v>13</v>
      </c>
      <c r="B17" s="40" t="s">
        <v>42</v>
      </c>
      <c r="C17" s="40"/>
      <c r="D17" s="40"/>
      <c r="E17" s="40"/>
      <c r="F17" s="38" t="s">
        <v>19</v>
      </c>
      <c r="G17" s="38"/>
      <c r="H17" s="38" t="n">
        <v>30</v>
      </c>
      <c r="I17" s="38"/>
      <c r="J17" s="39" t="s">
        <v>43</v>
      </c>
      <c r="K17" s="39"/>
      <c r="L17" s="36"/>
      <c r="M17" s="36"/>
    </row>
    <row r="18" s="11" customFormat="true" ht="35.4" hidden="false" customHeight="true" outlineLevel="0" collapsed="false">
      <c r="A18" s="34" t="n">
        <v>14</v>
      </c>
      <c r="B18" s="40" t="s">
        <v>44</v>
      </c>
      <c r="C18" s="40"/>
      <c r="D18" s="40"/>
      <c r="E18" s="40"/>
      <c r="F18" s="38" t="s">
        <v>19</v>
      </c>
      <c r="G18" s="38"/>
      <c r="H18" s="38" t="n">
        <v>20</v>
      </c>
      <c r="I18" s="38"/>
      <c r="J18" s="42" t="s">
        <v>45</v>
      </c>
      <c r="K18" s="42"/>
      <c r="L18" s="36"/>
      <c r="M18" s="36"/>
    </row>
    <row r="19" s="11" customFormat="true" ht="30.75" hidden="false" customHeight="true" outlineLevel="0" collapsed="false">
      <c r="A19" s="34" t="n">
        <v>15</v>
      </c>
      <c r="B19" s="40" t="s">
        <v>46</v>
      </c>
      <c r="C19" s="40"/>
      <c r="D19" s="40"/>
      <c r="E19" s="40"/>
      <c r="F19" s="38" t="s">
        <v>19</v>
      </c>
      <c r="G19" s="38"/>
      <c r="H19" s="38" t="n">
        <v>3</v>
      </c>
      <c r="I19" s="38"/>
      <c r="J19" s="39" t="s">
        <v>47</v>
      </c>
      <c r="K19" s="39"/>
      <c r="L19" s="36"/>
      <c r="M19" s="36"/>
    </row>
    <row r="20" s="11" customFormat="true" ht="37.3" hidden="false" customHeight="true" outlineLevel="0" collapsed="false">
      <c r="A20" s="34" t="n">
        <v>16</v>
      </c>
      <c r="B20" s="41" t="s">
        <v>48</v>
      </c>
      <c r="C20" s="41"/>
      <c r="D20" s="41"/>
      <c r="E20" s="41"/>
      <c r="F20" s="39" t="s">
        <v>24</v>
      </c>
      <c r="G20" s="39"/>
      <c r="H20" s="39" t="n">
        <v>96</v>
      </c>
      <c r="I20" s="39"/>
      <c r="J20" s="39" t="s">
        <v>49</v>
      </c>
      <c r="K20" s="39"/>
      <c r="L20" s="36"/>
      <c r="M20" s="36"/>
    </row>
    <row r="21" s="11" customFormat="true" ht="30.75" hidden="false" customHeight="true" outlineLevel="0" collapsed="false">
      <c r="A21" s="34" t="n">
        <v>17</v>
      </c>
      <c r="B21" s="41" t="s">
        <v>50</v>
      </c>
      <c r="C21" s="41"/>
      <c r="D21" s="41"/>
      <c r="E21" s="41"/>
      <c r="F21" s="39" t="s">
        <v>19</v>
      </c>
      <c r="G21" s="39"/>
      <c r="H21" s="39" t="n">
        <v>10</v>
      </c>
      <c r="I21" s="39"/>
      <c r="J21" s="39" t="s">
        <v>51</v>
      </c>
      <c r="K21" s="39"/>
      <c r="L21" s="36"/>
      <c r="M21" s="36"/>
    </row>
    <row r="22" s="11" customFormat="true" ht="36.35" hidden="false" customHeight="true" outlineLevel="0" collapsed="false">
      <c r="A22" s="34" t="n">
        <v>18</v>
      </c>
      <c r="B22" s="40" t="s">
        <v>52</v>
      </c>
      <c r="C22" s="40"/>
      <c r="D22" s="40"/>
      <c r="E22" s="40"/>
      <c r="F22" s="38" t="s">
        <v>19</v>
      </c>
      <c r="G22" s="38"/>
      <c r="H22" s="38" t="n">
        <v>3</v>
      </c>
      <c r="I22" s="38"/>
      <c r="J22" s="39" t="s">
        <v>53</v>
      </c>
      <c r="K22" s="39"/>
      <c r="L22" s="36"/>
      <c r="M22" s="36"/>
    </row>
    <row r="23" s="11" customFormat="true" ht="32.6" hidden="false" customHeight="true" outlineLevel="0" collapsed="false">
      <c r="A23" s="34" t="n">
        <v>19</v>
      </c>
      <c r="B23" s="43" t="s">
        <v>54</v>
      </c>
      <c r="C23" s="43"/>
      <c r="D23" s="43"/>
      <c r="E23" s="43"/>
      <c r="F23" s="39" t="s">
        <v>19</v>
      </c>
      <c r="G23" s="39"/>
      <c r="H23" s="39" t="n">
        <v>1</v>
      </c>
      <c r="I23" s="39"/>
      <c r="J23" s="39" t="s">
        <v>55</v>
      </c>
      <c r="K23" s="39"/>
      <c r="L23" s="36"/>
      <c r="M23" s="36"/>
    </row>
    <row r="24" s="11" customFormat="true" ht="29.85" hidden="false" customHeight="true" outlineLevel="0" collapsed="false">
      <c r="A24" s="34" t="n">
        <v>20</v>
      </c>
      <c r="B24" s="41" t="s">
        <v>56</v>
      </c>
      <c r="C24" s="41"/>
      <c r="D24" s="41"/>
      <c r="E24" s="41"/>
      <c r="F24" s="38" t="s">
        <v>19</v>
      </c>
      <c r="G24" s="38"/>
      <c r="H24" s="38" t="n">
        <v>3</v>
      </c>
      <c r="I24" s="38"/>
      <c r="J24" s="39" t="s">
        <v>57</v>
      </c>
      <c r="K24" s="39"/>
      <c r="L24" s="36"/>
      <c r="M24" s="36"/>
    </row>
    <row r="25" s="11" customFormat="true" ht="31.7" hidden="false" customHeight="true" outlineLevel="0" collapsed="false">
      <c r="A25" s="34" t="n">
        <v>21</v>
      </c>
      <c r="B25" s="41" t="s">
        <v>58</v>
      </c>
      <c r="C25" s="41"/>
      <c r="D25" s="41"/>
      <c r="E25" s="41"/>
      <c r="F25" s="38" t="s">
        <v>16</v>
      </c>
      <c r="G25" s="38"/>
      <c r="H25" s="38" t="n">
        <v>30</v>
      </c>
      <c r="I25" s="38"/>
      <c r="J25" s="39" t="s">
        <v>59</v>
      </c>
      <c r="K25" s="39"/>
      <c r="L25" s="36"/>
      <c r="M25" s="36"/>
    </row>
    <row r="26" s="11" customFormat="true" ht="40.1" hidden="false" customHeight="true" outlineLevel="0" collapsed="false">
      <c r="A26" s="34" t="n">
        <v>22</v>
      </c>
      <c r="B26" s="41" t="s">
        <v>60</v>
      </c>
      <c r="C26" s="41"/>
      <c r="D26" s="41"/>
      <c r="E26" s="41"/>
      <c r="F26" s="38" t="s">
        <v>19</v>
      </c>
      <c r="G26" s="38"/>
      <c r="H26" s="38" t="n">
        <v>10</v>
      </c>
      <c r="I26" s="38"/>
      <c r="J26" s="39" t="s">
        <v>61</v>
      </c>
      <c r="K26" s="39"/>
      <c r="L26" s="36"/>
      <c r="M26" s="36"/>
    </row>
    <row r="27" s="11" customFormat="true" ht="36.35" hidden="false" customHeight="true" outlineLevel="0" collapsed="false">
      <c r="A27" s="34" t="n">
        <v>23</v>
      </c>
      <c r="B27" s="41" t="s">
        <v>62</v>
      </c>
      <c r="C27" s="41"/>
      <c r="D27" s="41"/>
      <c r="E27" s="41"/>
      <c r="F27" s="38" t="s">
        <v>19</v>
      </c>
      <c r="G27" s="38"/>
      <c r="H27" s="38" t="n">
        <v>10</v>
      </c>
      <c r="I27" s="38"/>
      <c r="J27" s="39" t="s">
        <v>63</v>
      </c>
      <c r="K27" s="39"/>
      <c r="L27" s="36"/>
      <c r="M27" s="36"/>
    </row>
    <row r="28" s="11" customFormat="true" ht="34.5" hidden="false" customHeight="true" outlineLevel="0" collapsed="false">
      <c r="A28" s="34" t="n">
        <v>24</v>
      </c>
      <c r="B28" s="41" t="s">
        <v>64</v>
      </c>
      <c r="C28" s="41"/>
      <c r="D28" s="41"/>
      <c r="E28" s="41"/>
      <c r="F28" s="38" t="s">
        <v>19</v>
      </c>
      <c r="G28" s="38"/>
      <c r="H28" s="38" t="n">
        <v>2</v>
      </c>
      <c r="I28" s="38"/>
      <c r="J28" s="39" t="s">
        <v>65</v>
      </c>
      <c r="K28" s="39"/>
      <c r="L28" s="36"/>
      <c r="M28" s="36"/>
    </row>
    <row r="29" s="11" customFormat="true" ht="40.1" hidden="false" customHeight="true" outlineLevel="0" collapsed="false">
      <c r="A29" s="34" t="n">
        <v>25</v>
      </c>
      <c r="B29" s="41" t="s">
        <v>66</v>
      </c>
      <c r="C29" s="41"/>
      <c r="D29" s="41"/>
      <c r="E29" s="41"/>
      <c r="F29" s="38" t="s">
        <v>19</v>
      </c>
      <c r="G29" s="38"/>
      <c r="H29" s="38" t="n">
        <v>2</v>
      </c>
      <c r="I29" s="38"/>
      <c r="J29" s="39" t="s">
        <v>67</v>
      </c>
      <c r="K29" s="39"/>
      <c r="L29" s="36"/>
      <c r="M29" s="36"/>
    </row>
    <row r="30" s="11" customFormat="true" ht="40.1" hidden="false" customHeight="true" outlineLevel="0" collapsed="false">
      <c r="A30" s="34" t="n">
        <v>26</v>
      </c>
      <c r="B30" s="41" t="s">
        <v>68</v>
      </c>
      <c r="C30" s="41"/>
      <c r="D30" s="41"/>
      <c r="E30" s="41"/>
      <c r="F30" s="38" t="s">
        <v>19</v>
      </c>
      <c r="G30" s="38"/>
      <c r="H30" s="38" t="n">
        <v>3</v>
      </c>
      <c r="I30" s="38"/>
      <c r="J30" s="44" t="s">
        <v>69</v>
      </c>
      <c r="K30" s="44"/>
      <c r="L30" s="36"/>
      <c r="M30" s="36"/>
    </row>
    <row r="31" customFormat="false" ht="15" hidden="false" customHeight="true" outlineLevel="0" collapsed="false">
      <c r="A31" s="45" t="s">
        <v>70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2" customFormat="false" ht="42.75" hidden="false" customHeight="true" outlineLevel="0" collapsed="false">
      <c r="A32" s="46" t="s">
        <v>71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</row>
    <row r="33" customFormat="false" ht="19.5" hidden="false" customHeight="true" outlineLevel="0" collapsed="false">
      <c r="A33" s="45" t="s">
        <v>72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</row>
    <row r="34" customFormat="false" ht="30" hidden="false" customHeight="true" outlineLevel="0" collapsed="false">
      <c r="A34" s="47" t="s">
        <v>73</v>
      </c>
      <c r="B34" s="45" t="s">
        <v>74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customFormat="false" ht="70.5" hidden="false" customHeight="true" outlineLevel="0" collapsed="false">
      <c r="A35" s="21"/>
      <c r="B35" s="45" t="s">
        <v>75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customFormat="false" ht="13.5" hidden="false" customHeight="true" outlineLevel="0" collapsed="false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</row>
    <row r="37" customFormat="false" ht="81.75" hidden="false" customHeight="true" outlineLevel="0" collapsed="false">
      <c r="A37" s="49" t="s">
        <v>76</v>
      </c>
      <c r="B37" s="49" t="s">
        <v>77</v>
      </c>
      <c r="C37" s="49" t="s">
        <v>13</v>
      </c>
      <c r="D37" s="49" t="s">
        <v>78</v>
      </c>
      <c r="E37" s="50" t="s">
        <v>79</v>
      </c>
      <c r="F37" s="50" t="s">
        <v>80</v>
      </c>
      <c r="G37" s="50" t="s">
        <v>81</v>
      </c>
      <c r="H37" s="50" t="s">
        <v>82</v>
      </c>
      <c r="I37" s="50" t="s">
        <v>83</v>
      </c>
      <c r="J37" s="50"/>
      <c r="K37" s="50" t="s">
        <v>84</v>
      </c>
      <c r="L37" s="50" t="s">
        <v>85</v>
      </c>
      <c r="M37" s="50" t="s">
        <v>86</v>
      </c>
    </row>
    <row r="38" customFormat="false" ht="39" hidden="false" customHeight="true" outlineLevel="0" collapsed="false">
      <c r="A38" s="51" t="n">
        <v>1</v>
      </c>
      <c r="B38" s="37" t="s">
        <v>15</v>
      </c>
      <c r="C38" s="52" t="s">
        <v>16</v>
      </c>
      <c r="D38" s="52" t="n">
        <v>30</v>
      </c>
      <c r="E38" s="53" t="n">
        <v>144.99</v>
      </c>
      <c r="F38" s="54" t="n">
        <v>145.99</v>
      </c>
      <c r="G38" s="54" t="n">
        <v>149.99</v>
      </c>
      <c r="H38" s="55"/>
      <c r="I38" s="56" t="n">
        <f aca="false">ROUND(SUM(E38:H38)/3,2)</f>
        <v>146.99</v>
      </c>
      <c r="J38" s="57"/>
      <c r="K38" s="58" t="n">
        <f aca="false">SQRT(VARA(E38:H38))</f>
        <v>2.64575131106459</v>
      </c>
      <c r="L38" s="58" t="n">
        <f aca="false">K38/I38*100</f>
        <v>1.79995326965412</v>
      </c>
      <c r="M38" s="59" t="n">
        <f aca="false">D38*I38</f>
        <v>4409.7</v>
      </c>
      <c r="N38" s="60"/>
    </row>
    <row r="39" customFormat="false" ht="39" hidden="false" customHeight="true" outlineLevel="0" collapsed="false">
      <c r="A39" s="51" t="n">
        <v>2</v>
      </c>
      <c r="B39" s="40" t="s">
        <v>18</v>
      </c>
      <c r="C39" s="52" t="s">
        <v>19</v>
      </c>
      <c r="D39" s="52" t="n">
        <v>3</v>
      </c>
      <c r="E39" s="53" t="n">
        <v>236.4</v>
      </c>
      <c r="F39" s="54" t="n">
        <v>310.5</v>
      </c>
      <c r="G39" s="54" t="n">
        <v>315.8</v>
      </c>
      <c r="H39" s="55"/>
      <c r="I39" s="56" t="n">
        <f aca="false">ROUND(SUM(E39:H39)/3,2)</f>
        <v>287.57</v>
      </c>
      <c r="J39" s="57"/>
      <c r="K39" s="58" t="n">
        <f aca="false">SQRT(VARA(E39:H39))</f>
        <v>44.3908023506372</v>
      </c>
      <c r="L39" s="58" t="n">
        <f aca="false">K39/I39*100</f>
        <v>15.4365206212877</v>
      </c>
      <c r="M39" s="59" t="n">
        <f aca="false">D39*I39</f>
        <v>862.71</v>
      </c>
      <c r="N39" s="60"/>
    </row>
    <row r="40" customFormat="false" ht="39" hidden="false" customHeight="true" outlineLevel="0" collapsed="false">
      <c r="A40" s="51" t="n">
        <v>3</v>
      </c>
      <c r="B40" s="40" t="s">
        <v>21</v>
      </c>
      <c r="C40" s="52" t="s">
        <v>19</v>
      </c>
      <c r="D40" s="52" t="n">
        <v>50</v>
      </c>
      <c r="E40" s="53" t="n">
        <v>44.49</v>
      </c>
      <c r="F40" s="54" t="n">
        <v>49.99</v>
      </c>
      <c r="G40" s="54" t="n">
        <v>50</v>
      </c>
      <c r="H40" s="55"/>
      <c r="I40" s="56" t="n">
        <f aca="false">ROUND(SUM(E40:H40)/3,2)</f>
        <v>48.16</v>
      </c>
      <c r="J40" s="57"/>
      <c r="K40" s="58" t="n">
        <f aca="false">SQRT(VARA(E40:H40))</f>
        <v>3.1783171647902</v>
      </c>
      <c r="L40" s="58" t="n">
        <f aca="false">K40/I40*100</f>
        <v>6.59949577406602</v>
      </c>
      <c r="M40" s="59" t="n">
        <f aca="false">D40*I40</f>
        <v>2408</v>
      </c>
      <c r="N40" s="60"/>
    </row>
    <row r="41" customFormat="false" ht="39" hidden="false" customHeight="true" outlineLevel="0" collapsed="false">
      <c r="A41" s="51" t="n">
        <v>4</v>
      </c>
      <c r="B41" s="41" t="s">
        <v>23</v>
      </c>
      <c r="C41" s="52" t="s">
        <v>24</v>
      </c>
      <c r="D41" s="52" t="n">
        <v>24</v>
      </c>
      <c r="E41" s="53" t="n">
        <v>89.4</v>
      </c>
      <c r="F41" s="54" t="n">
        <v>94.12</v>
      </c>
      <c r="G41" s="54" t="n">
        <v>99.98</v>
      </c>
      <c r="H41" s="55"/>
      <c r="I41" s="56" t="n">
        <f aca="false">ROUND(SUM(E41:H41)/3,2)</f>
        <v>94.5</v>
      </c>
      <c r="J41" s="57"/>
      <c r="K41" s="58" t="n">
        <f aca="false">SQRT(VARA(E41:H41))</f>
        <v>5.30022641025834</v>
      </c>
      <c r="L41" s="58" t="n">
        <f aca="false">K41/I41*100</f>
        <v>5.60870519604057</v>
      </c>
      <c r="M41" s="59" t="n">
        <f aca="false">D41*I41</f>
        <v>2268</v>
      </c>
      <c r="N41" s="60"/>
    </row>
    <row r="42" customFormat="false" ht="39" hidden="false" customHeight="true" outlineLevel="0" collapsed="false">
      <c r="A42" s="51" t="n">
        <v>5</v>
      </c>
      <c r="B42" s="40" t="s">
        <v>26</v>
      </c>
      <c r="C42" s="52" t="s">
        <v>19</v>
      </c>
      <c r="D42" s="52" t="n">
        <v>30</v>
      </c>
      <c r="E42" s="53" t="n">
        <v>45</v>
      </c>
      <c r="F42" s="54" t="n">
        <v>73.4</v>
      </c>
      <c r="G42" s="54" t="n">
        <v>77.8</v>
      </c>
      <c r="H42" s="55"/>
      <c r="I42" s="56" t="n">
        <f aca="false">ROUND(SUM(E42:H42)/3,2)</f>
        <v>65.4</v>
      </c>
      <c r="J42" s="57"/>
      <c r="K42" s="58" t="n">
        <f aca="false">SQRT(VARA(E42:H42))</f>
        <v>17.8033704674143</v>
      </c>
      <c r="L42" s="58" t="n">
        <f aca="false">K42/I42*100</f>
        <v>27.2222790021625</v>
      </c>
      <c r="M42" s="59" t="n">
        <f aca="false">D42*I42</f>
        <v>1962</v>
      </c>
      <c r="N42" s="60"/>
    </row>
    <row r="43" customFormat="false" ht="39" hidden="false" customHeight="true" outlineLevel="0" collapsed="false">
      <c r="A43" s="51" t="n">
        <v>6</v>
      </c>
      <c r="B43" s="41" t="s">
        <v>28</v>
      </c>
      <c r="C43" s="52" t="s">
        <v>19</v>
      </c>
      <c r="D43" s="52" t="n">
        <v>30</v>
      </c>
      <c r="E43" s="53" t="n">
        <v>350</v>
      </c>
      <c r="F43" s="54" t="n">
        <v>399.99</v>
      </c>
      <c r="G43" s="54" t="n">
        <v>400</v>
      </c>
      <c r="H43" s="55"/>
      <c r="I43" s="56" t="n">
        <f aca="false">ROUND(SUM(E43:H43)/3,2)</f>
        <v>383.33</v>
      </c>
      <c r="J43" s="57"/>
      <c r="K43" s="58" t="n">
        <f aca="false">SQRT(VARA(E43:H43))</f>
        <v>28.8646271411914</v>
      </c>
      <c r="L43" s="58" t="n">
        <f aca="false">K43/I43*100</f>
        <v>7.52996821046914</v>
      </c>
      <c r="M43" s="59" t="n">
        <f aca="false">D43*I43</f>
        <v>11499.9</v>
      </c>
      <c r="N43" s="60"/>
    </row>
    <row r="44" customFormat="false" ht="39" hidden="false" customHeight="true" outlineLevel="0" collapsed="false">
      <c r="A44" s="51" t="n">
        <v>7</v>
      </c>
      <c r="B44" s="40" t="s">
        <v>30</v>
      </c>
      <c r="C44" s="52" t="s">
        <v>19</v>
      </c>
      <c r="D44" s="52" t="n">
        <v>30</v>
      </c>
      <c r="E44" s="53" t="n">
        <v>37.5</v>
      </c>
      <c r="F44" s="54" t="n">
        <v>38.8</v>
      </c>
      <c r="G44" s="54" t="n">
        <v>38.9</v>
      </c>
      <c r="H44" s="55"/>
      <c r="I44" s="56" t="n">
        <f aca="false">ROUND(SUM(E44:H44)/3,2)</f>
        <v>38.4</v>
      </c>
      <c r="J44" s="57"/>
      <c r="K44" s="58" t="n">
        <f aca="false">SQRT(VARA(E44:H44))</f>
        <v>0.781024967590664</v>
      </c>
      <c r="L44" s="58" t="n">
        <f aca="false">K44/I44*100</f>
        <v>2.03391918643402</v>
      </c>
      <c r="M44" s="59" t="n">
        <f aca="false">D44*I44</f>
        <v>1152</v>
      </c>
      <c r="N44" s="60"/>
    </row>
    <row r="45" customFormat="false" ht="39" hidden="false" customHeight="true" outlineLevel="0" collapsed="false">
      <c r="A45" s="51" t="n">
        <v>8</v>
      </c>
      <c r="B45" s="41" t="s">
        <v>32</v>
      </c>
      <c r="C45" s="52" t="s">
        <v>24</v>
      </c>
      <c r="D45" s="52" t="n">
        <v>900</v>
      </c>
      <c r="E45" s="53" t="n">
        <v>8.5</v>
      </c>
      <c r="F45" s="54" t="n">
        <v>9.3</v>
      </c>
      <c r="G45" s="54" t="n">
        <v>10</v>
      </c>
      <c r="H45" s="55"/>
      <c r="I45" s="56" t="n">
        <f aca="false">ROUND(SUM(E45:H45)/3,2)</f>
        <v>9.27</v>
      </c>
      <c r="J45" s="57"/>
      <c r="K45" s="58" t="n">
        <f aca="false">SQRT(VARA(E45:H45))</f>
        <v>0.750555349946514</v>
      </c>
      <c r="L45" s="58" t="n">
        <f aca="false">K45/I45*100</f>
        <v>8.09660571679087</v>
      </c>
      <c r="M45" s="59" t="n">
        <f aca="false">D45*I45</f>
        <v>8343</v>
      </c>
      <c r="N45" s="60"/>
    </row>
    <row r="46" customFormat="false" ht="39" hidden="false" customHeight="true" outlineLevel="0" collapsed="false">
      <c r="A46" s="51" t="n">
        <v>9</v>
      </c>
      <c r="B46" s="41" t="s">
        <v>34</v>
      </c>
      <c r="C46" s="52" t="s">
        <v>19</v>
      </c>
      <c r="D46" s="52" t="n">
        <v>14</v>
      </c>
      <c r="E46" s="53" t="n">
        <v>550</v>
      </c>
      <c r="F46" s="54" t="n">
        <v>550</v>
      </c>
      <c r="G46" s="54" t="n">
        <v>689.9</v>
      </c>
      <c r="H46" s="55"/>
      <c r="I46" s="56" t="n">
        <f aca="false">ROUND(SUM(E46:H46)/3,2)</f>
        <v>596.63</v>
      </c>
      <c r="J46" s="57"/>
      <c r="K46" s="58" t="n">
        <f aca="false">SQRT(VARA(E46:H46))</f>
        <v>80.7713026596286</v>
      </c>
      <c r="L46" s="58" t="n">
        <f aca="false">K46/I46*100</f>
        <v>13.5379217705494</v>
      </c>
      <c r="M46" s="59" t="n">
        <f aca="false">D46*I46</f>
        <v>8352.82</v>
      </c>
      <c r="N46" s="60"/>
    </row>
    <row r="47" customFormat="false" ht="39" hidden="false" customHeight="true" outlineLevel="0" collapsed="false">
      <c r="A47" s="51" t="n">
        <v>10</v>
      </c>
      <c r="B47" s="40" t="s">
        <v>36</v>
      </c>
      <c r="C47" s="52" t="s">
        <v>19</v>
      </c>
      <c r="D47" s="52" t="n">
        <v>30</v>
      </c>
      <c r="E47" s="53" t="n">
        <v>39.99</v>
      </c>
      <c r="F47" s="54" t="n">
        <v>43.99</v>
      </c>
      <c r="G47" s="54" t="n">
        <v>50</v>
      </c>
      <c r="H47" s="55"/>
      <c r="I47" s="56" t="n">
        <f aca="false">ROUND(SUM(E47:H47)/3,2)</f>
        <v>44.66</v>
      </c>
      <c r="J47" s="57"/>
      <c r="K47" s="58" t="n">
        <f aca="false">SQRT(VARA(E47:H47))</f>
        <v>5.03852160856734</v>
      </c>
      <c r="L47" s="58" t="n">
        <f aca="false">K47/I47*100</f>
        <v>11.2819561320361</v>
      </c>
      <c r="M47" s="59" t="n">
        <f aca="false">D47*I47</f>
        <v>1339.8</v>
      </c>
      <c r="N47" s="60"/>
    </row>
    <row r="48" customFormat="false" ht="39" hidden="false" customHeight="true" outlineLevel="0" collapsed="false">
      <c r="A48" s="51" t="n">
        <v>11</v>
      </c>
      <c r="B48" s="40" t="s">
        <v>38</v>
      </c>
      <c r="C48" s="52" t="s">
        <v>19</v>
      </c>
      <c r="D48" s="52" t="n">
        <v>1</v>
      </c>
      <c r="E48" s="53" t="n">
        <v>189.99</v>
      </c>
      <c r="F48" s="54" t="n">
        <v>199.9</v>
      </c>
      <c r="G48" s="54" t="n">
        <v>199.9</v>
      </c>
      <c r="H48" s="55"/>
      <c r="I48" s="56" t="n">
        <f aca="false">ROUND(SUM(E48:H48)/3,2)</f>
        <v>196.6</v>
      </c>
      <c r="J48" s="57"/>
      <c r="K48" s="58" t="n">
        <f aca="false">SQRT(VARA(E48:H48))</f>
        <v>5.72154116766919</v>
      </c>
      <c r="L48" s="58" t="n">
        <f aca="false">K48/I48*100</f>
        <v>2.91024474449094</v>
      </c>
      <c r="M48" s="59" t="n">
        <f aca="false">D48*I48</f>
        <v>196.6</v>
      </c>
      <c r="N48" s="60"/>
    </row>
    <row r="49" customFormat="false" ht="39" hidden="false" customHeight="true" outlineLevel="0" collapsed="false">
      <c r="A49" s="51" t="n">
        <v>12</v>
      </c>
      <c r="B49" s="41" t="s">
        <v>40</v>
      </c>
      <c r="C49" s="52" t="s">
        <v>16</v>
      </c>
      <c r="D49" s="52" t="n">
        <v>5</v>
      </c>
      <c r="E49" s="53" t="n">
        <v>77.8</v>
      </c>
      <c r="F49" s="54" t="n">
        <v>82.1</v>
      </c>
      <c r="G49" s="54" t="n">
        <v>86.1</v>
      </c>
      <c r="H49" s="55"/>
      <c r="I49" s="56" t="n">
        <f aca="false">ROUND(SUM(E49:H49)/3,2)</f>
        <v>82</v>
      </c>
      <c r="J49" s="57"/>
      <c r="K49" s="58" t="n">
        <f aca="false">SQRT(VARA(E49:H49))</f>
        <v>4.15090351610345</v>
      </c>
      <c r="L49" s="58" t="n">
        <f aca="false">K49/I49*100</f>
        <v>5.06207745866275</v>
      </c>
      <c r="M49" s="59" t="n">
        <f aca="false">D49*I49</f>
        <v>410</v>
      </c>
      <c r="N49" s="60"/>
    </row>
    <row r="50" customFormat="false" ht="39" hidden="false" customHeight="true" outlineLevel="0" collapsed="false">
      <c r="A50" s="51" t="n">
        <v>13</v>
      </c>
      <c r="B50" s="40" t="s">
        <v>42</v>
      </c>
      <c r="C50" s="52" t="s">
        <v>19</v>
      </c>
      <c r="D50" s="52" t="n">
        <v>30</v>
      </c>
      <c r="E50" s="53" t="n">
        <v>40</v>
      </c>
      <c r="F50" s="54" t="n">
        <v>45.99</v>
      </c>
      <c r="G50" s="54" t="n">
        <v>47.99</v>
      </c>
      <c r="H50" s="55"/>
      <c r="I50" s="56" t="n">
        <f aca="false">ROUND(SUM(E50:H50)/3,2)</f>
        <v>44.66</v>
      </c>
      <c r="J50" s="57"/>
      <c r="K50" s="58" t="n">
        <f aca="false">SQRT(VARA(E50:H50))</f>
        <v>4.15772774481447</v>
      </c>
      <c r="L50" s="58" t="n">
        <f aca="false">K50/I50*100</f>
        <v>9.30973521006375</v>
      </c>
      <c r="M50" s="59" t="n">
        <f aca="false">D50*I50</f>
        <v>1339.8</v>
      </c>
      <c r="N50" s="60"/>
    </row>
    <row r="51" customFormat="false" ht="39" hidden="false" customHeight="true" outlineLevel="0" collapsed="false">
      <c r="A51" s="51" t="n">
        <v>14</v>
      </c>
      <c r="B51" s="40" t="s">
        <v>44</v>
      </c>
      <c r="C51" s="52" t="s">
        <v>19</v>
      </c>
      <c r="D51" s="52" t="n">
        <v>20</v>
      </c>
      <c r="E51" s="53" t="n">
        <v>319.99</v>
      </c>
      <c r="F51" s="54" t="n">
        <v>330</v>
      </c>
      <c r="G51" s="54" t="n">
        <v>346.99</v>
      </c>
      <c r="H51" s="55"/>
      <c r="I51" s="56" t="n">
        <f aca="false">ROUND(SUM(E51:H51)/3,2)</f>
        <v>332.33</v>
      </c>
      <c r="J51" s="57"/>
      <c r="K51" s="58" t="n">
        <f aca="false">SQRT(VARA(E51:H51))</f>
        <v>13.6495433379045</v>
      </c>
      <c r="L51" s="58" t="n">
        <f aca="false">K51/I51*100</f>
        <v>4.10722575088151</v>
      </c>
      <c r="M51" s="59" t="n">
        <f aca="false">D51*I51</f>
        <v>6646.6</v>
      </c>
      <c r="N51" s="60"/>
    </row>
    <row r="52" customFormat="false" ht="39" hidden="false" customHeight="true" outlineLevel="0" collapsed="false">
      <c r="A52" s="51" t="n">
        <v>15</v>
      </c>
      <c r="B52" s="40" t="s">
        <v>46</v>
      </c>
      <c r="C52" s="52" t="s">
        <v>19</v>
      </c>
      <c r="D52" s="52" t="n">
        <v>3</v>
      </c>
      <c r="E52" s="53" t="n">
        <v>159.99</v>
      </c>
      <c r="F52" s="54" t="n">
        <v>160.8</v>
      </c>
      <c r="G52" s="54" t="n">
        <v>199.99</v>
      </c>
      <c r="H52" s="55"/>
      <c r="I52" s="56" t="n">
        <f aca="false">ROUND(SUM(E52:H52)/3,2)</f>
        <v>173.59</v>
      </c>
      <c r="J52" s="57"/>
      <c r="K52" s="58" t="n">
        <f aca="false">SQRT(VARA(E52:H52))</f>
        <v>22.8637711966625</v>
      </c>
      <c r="L52" s="58" t="n">
        <f aca="false">K52/I52*100</f>
        <v>13.17113381915</v>
      </c>
      <c r="M52" s="59" t="n">
        <f aca="false">D52*I52</f>
        <v>520.77</v>
      </c>
      <c r="N52" s="60"/>
    </row>
    <row r="53" customFormat="false" ht="39" hidden="false" customHeight="true" outlineLevel="0" collapsed="false">
      <c r="A53" s="51" t="n">
        <v>16</v>
      </c>
      <c r="B53" s="41" t="s">
        <v>48</v>
      </c>
      <c r="C53" s="61" t="s">
        <v>87</v>
      </c>
      <c r="D53" s="61" t="n">
        <v>96</v>
      </c>
      <c r="E53" s="53" t="n">
        <v>32.99</v>
      </c>
      <c r="F53" s="54" t="n">
        <v>35</v>
      </c>
      <c r="G53" s="54" t="n">
        <v>37.99</v>
      </c>
      <c r="H53" s="55"/>
      <c r="I53" s="56" t="n">
        <f aca="false">ROUND(SUM(E53:H53)/3,2)</f>
        <v>35.33</v>
      </c>
      <c r="J53" s="57"/>
      <c r="K53" s="58" t="n">
        <f aca="false">SQRT(VARA(E53:H53))</f>
        <v>2.51595574947838</v>
      </c>
      <c r="L53" s="58" t="n">
        <f aca="false">K53/I53*100</f>
        <v>7.12130130053321</v>
      </c>
      <c r="M53" s="59" t="n">
        <f aca="false">D53*I53</f>
        <v>3391.68</v>
      </c>
      <c r="N53" s="60"/>
    </row>
    <row r="54" customFormat="false" ht="39" hidden="false" customHeight="true" outlineLevel="0" collapsed="false">
      <c r="A54" s="51" t="n">
        <v>17</v>
      </c>
      <c r="B54" s="41" t="s">
        <v>50</v>
      </c>
      <c r="C54" s="61" t="s">
        <v>19</v>
      </c>
      <c r="D54" s="61" t="n">
        <v>10</v>
      </c>
      <c r="E54" s="53" t="n">
        <v>222.2</v>
      </c>
      <c r="F54" s="54" t="n">
        <v>238.9</v>
      </c>
      <c r="G54" s="54" t="n">
        <v>250</v>
      </c>
      <c r="H54" s="55"/>
      <c r="I54" s="56" t="n">
        <f aca="false">ROUND(SUM(E54:H54)/3,2)</f>
        <v>237.03</v>
      </c>
      <c r="J54" s="57"/>
      <c r="K54" s="58" t="n">
        <f aca="false">SQRT(VARA(E54:H54))</f>
        <v>13.9936890537604</v>
      </c>
      <c r="L54" s="58" t="n">
        <f aca="false">K54/I54*100</f>
        <v>5.90376283751441</v>
      </c>
      <c r="M54" s="59" t="n">
        <f aca="false">D54*I54</f>
        <v>2370.3</v>
      </c>
      <c r="N54" s="60"/>
    </row>
    <row r="55" customFormat="false" ht="39" hidden="false" customHeight="true" outlineLevel="0" collapsed="false">
      <c r="A55" s="51" t="n">
        <v>18</v>
      </c>
      <c r="B55" s="40" t="s">
        <v>52</v>
      </c>
      <c r="C55" s="52" t="s">
        <v>19</v>
      </c>
      <c r="D55" s="52" t="n">
        <v>3</v>
      </c>
      <c r="E55" s="53" t="n">
        <v>219.98</v>
      </c>
      <c r="F55" s="54" t="n">
        <v>279.98</v>
      </c>
      <c r="G55" s="54" t="n">
        <v>280</v>
      </c>
      <c r="H55" s="55"/>
      <c r="I55" s="56" t="n">
        <f aca="false">ROUND(SUM(E55:H55)/3,2)</f>
        <v>259.99</v>
      </c>
      <c r="J55" s="57"/>
      <c r="K55" s="58" t="n">
        <f aca="false">SQRT(VARA(E55:H55))</f>
        <v>34.6467910972046</v>
      </c>
      <c r="L55" s="58" t="n">
        <f aca="false">K55/I55*100</f>
        <v>13.3262014297491</v>
      </c>
      <c r="M55" s="59" t="n">
        <f aca="false">D55*I55</f>
        <v>779.97</v>
      </c>
      <c r="N55" s="60"/>
    </row>
    <row r="56" customFormat="false" ht="39" hidden="false" customHeight="true" outlineLevel="0" collapsed="false">
      <c r="A56" s="51" t="n">
        <v>19</v>
      </c>
      <c r="B56" s="43" t="s">
        <v>54</v>
      </c>
      <c r="C56" s="61" t="s">
        <v>19</v>
      </c>
      <c r="D56" s="61" t="n">
        <v>1</v>
      </c>
      <c r="E56" s="53" t="n">
        <v>899.9</v>
      </c>
      <c r="F56" s="54" t="n">
        <v>950</v>
      </c>
      <c r="G56" s="54" t="n">
        <v>1099.9</v>
      </c>
      <c r="H56" s="55"/>
      <c r="I56" s="56" t="n">
        <f aca="false">ROUND(SUM(E56:H56)/3,2)</f>
        <v>983.27</v>
      </c>
      <c r="J56" s="57"/>
      <c r="K56" s="58" t="n">
        <f aca="false">SQRT(VARA(E56:H56))</f>
        <v>104.06730194126</v>
      </c>
      <c r="L56" s="58" t="n">
        <f aca="false">K56/I56*100</f>
        <v>10.5837971199426</v>
      </c>
      <c r="M56" s="59" t="n">
        <f aca="false">D56*I56</f>
        <v>983.27</v>
      </c>
      <c r="N56" s="60"/>
    </row>
    <row r="57" customFormat="false" ht="39" hidden="false" customHeight="true" outlineLevel="0" collapsed="false">
      <c r="A57" s="51" t="n">
        <v>20</v>
      </c>
      <c r="B57" s="41" t="s">
        <v>56</v>
      </c>
      <c r="C57" s="61" t="s">
        <v>19</v>
      </c>
      <c r="D57" s="52" t="n">
        <v>3</v>
      </c>
      <c r="E57" s="53" t="n">
        <v>199.99</v>
      </c>
      <c r="F57" s="54" t="n">
        <v>209.99</v>
      </c>
      <c r="G57" s="54" t="n">
        <v>210</v>
      </c>
      <c r="H57" s="55"/>
      <c r="I57" s="56" t="n">
        <f aca="false">ROUND(SUM(E57:H57)/3,2)</f>
        <v>206.66</v>
      </c>
      <c r="J57" s="57"/>
      <c r="K57" s="58" t="n">
        <f aca="false">SQRT(VARA(E57:H57))</f>
        <v>5.77639160722332</v>
      </c>
      <c r="L57" s="58" t="n">
        <f aca="false">K57/I57*100</f>
        <v>2.795118362152</v>
      </c>
      <c r="M57" s="59" t="n">
        <f aca="false">D57*I57</f>
        <v>619.98</v>
      </c>
      <c r="N57" s="60"/>
    </row>
    <row r="58" customFormat="false" ht="39" hidden="false" customHeight="true" outlineLevel="0" collapsed="false">
      <c r="A58" s="51" t="n">
        <v>21</v>
      </c>
      <c r="B58" s="41" t="s">
        <v>58</v>
      </c>
      <c r="C58" s="61" t="s">
        <v>16</v>
      </c>
      <c r="D58" s="52" t="n">
        <v>30</v>
      </c>
      <c r="E58" s="53" t="n">
        <v>86.66</v>
      </c>
      <c r="F58" s="54" t="n">
        <v>96.66</v>
      </c>
      <c r="G58" s="54" t="n">
        <v>97.99</v>
      </c>
      <c r="H58" s="55"/>
      <c r="I58" s="56" t="n">
        <f aca="false">ROUND(SUM(E58:H58)/3,2)</f>
        <v>93.77</v>
      </c>
      <c r="J58" s="57"/>
      <c r="K58" s="58" t="n">
        <f aca="false">SQRT(VARA(E58:H58))</f>
        <v>6.19324632159904</v>
      </c>
      <c r="L58" s="58" t="n">
        <f aca="false">K58/I58*100</f>
        <v>6.6047204026864</v>
      </c>
      <c r="M58" s="59" t="n">
        <f aca="false">D58*I58</f>
        <v>2813.1</v>
      </c>
      <c r="N58" s="60"/>
    </row>
    <row r="59" customFormat="false" ht="39" hidden="false" customHeight="true" outlineLevel="0" collapsed="false">
      <c r="A59" s="51" t="n">
        <v>22</v>
      </c>
      <c r="B59" s="41" t="s">
        <v>60</v>
      </c>
      <c r="C59" s="61" t="s">
        <v>19</v>
      </c>
      <c r="D59" s="52" t="n">
        <v>10</v>
      </c>
      <c r="E59" s="53" t="n">
        <v>42.99</v>
      </c>
      <c r="F59" s="54" t="n">
        <v>44.9</v>
      </c>
      <c r="G59" s="54" t="n">
        <v>49.99</v>
      </c>
      <c r="H59" s="55"/>
      <c r="I59" s="56" t="n">
        <f aca="false">ROUND(SUM(E59:H59)/3,2)</f>
        <v>45.96</v>
      </c>
      <c r="J59" s="57"/>
      <c r="K59" s="58" t="n">
        <f aca="false">SQRT(VARA(E59:H59))</f>
        <v>3.61838361703123</v>
      </c>
      <c r="L59" s="58" t="n">
        <f aca="false">K59/I59*100</f>
        <v>7.87289733905838</v>
      </c>
      <c r="M59" s="59" t="n">
        <f aca="false">D59*I59</f>
        <v>459.6</v>
      </c>
      <c r="N59" s="60"/>
    </row>
    <row r="60" customFormat="false" ht="39" hidden="false" customHeight="true" outlineLevel="0" collapsed="false">
      <c r="A60" s="51" t="n">
        <v>23</v>
      </c>
      <c r="B60" s="41" t="s">
        <v>62</v>
      </c>
      <c r="C60" s="61" t="s">
        <v>19</v>
      </c>
      <c r="D60" s="52" t="n">
        <v>10</v>
      </c>
      <c r="E60" s="53" t="n">
        <v>41.99</v>
      </c>
      <c r="F60" s="54" t="n">
        <v>48.99</v>
      </c>
      <c r="G60" s="54" t="n">
        <v>55</v>
      </c>
      <c r="H60" s="55"/>
      <c r="I60" s="56" t="n">
        <f aca="false">ROUND(SUM(E60:H60)/3,2)</f>
        <v>48.66</v>
      </c>
      <c r="J60" s="57"/>
      <c r="K60" s="58" t="n">
        <f aca="false">SQRT(VARA(E60:H60))</f>
        <v>6.51127483677352</v>
      </c>
      <c r="L60" s="58" t="n">
        <f aca="false">K60/I60*100</f>
        <v>13.3811648926706</v>
      </c>
      <c r="M60" s="59" t="n">
        <f aca="false">D60*I60</f>
        <v>486.6</v>
      </c>
      <c r="N60" s="60"/>
    </row>
    <row r="61" customFormat="false" ht="39" hidden="false" customHeight="true" outlineLevel="0" collapsed="false">
      <c r="A61" s="51" t="n">
        <v>24</v>
      </c>
      <c r="B61" s="41" t="s">
        <v>64</v>
      </c>
      <c r="C61" s="61" t="s">
        <v>19</v>
      </c>
      <c r="D61" s="52" t="n">
        <v>2</v>
      </c>
      <c r="E61" s="53" t="n">
        <v>179.99</v>
      </c>
      <c r="F61" s="54" t="n">
        <v>179.99</v>
      </c>
      <c r="G61" s="54" t="n">
        <v>199.99</v>
      </c>
      <c r="H61" s="55"/>
      <c r="I61" s="56" t="n">
        <f aca="false">ROUND(SUM(E61:H61)/3,2)</f>
        <v>186.66</v>
      </c>
      <c r="J61" s="57"/>
      <c r="K61" s="58" t="n">
        <f aca="false">SQRT(VARA(E61:H61))</f>
        <v>11.5470053837925</v>
      </c>
      <c r="L61" s="58" t="n">
        <f aca="false">K61/I61*100</f>
        <v>6.18611667405578</v>
      </c>
      <c r="M61" s="59" t="n">
        <f aca="false">D61*I61</f>
        <v>373.32</v>
      </c>
      <c r="N61" s="60"/>
    </row>
    <row r="62" customFormat="false" ht="39" hidden="false" customHeight="true" outlineLevel="0" collapsed="false">
      <c r="A62" s="51" t="n">
        <v>25</v>
      </c>
      <c r="B62" s="41" t="s">
        <v>66</v>
      </c>
      <c r="C62" s="61" t="s">
        <v>19</v>
      </c>
      <c r="D62" s="52" t="n">
        <v>2</v>
      </c>
      <c r="E62" s="53" t="n">
        <v>239.99</v>
      </c>
      <c r="F62" s="54" t="n">
        <v>279.99</v>
      </c>
      <c r="G62" s="54" t="n">
        <v>300</v>
      </c>
      <c r="H62" s="55"/>
      <c r="I62" s="56" t="n">
        <f aca="false">ROUND(SUM(E62:H62)/3,2)</f>
        <v>273.33</v>
      </c>
      <c r="J62" s="57"/>
      <c r="K62" s="58" t="n">
        <f aca="false">SQRT(VARA(E62:H62))</f>
        <v>30.5548692246151</v>
      </c>
      <c r="L62" s="58" t="n">
        <f aca="false">K62/I62*100</f>
        <v>11.1787470181155</v>
      </c>
      <c r="M62" s="59" t="n">
        <f aca="false">D62*I62</f>
        <v>546.66</v>
      </c>
      <c r="N62" s="60"/>
    </row>
    <row r="63" customFormat="false" ht="39" hidden="false" customHeight="true" outlineLevel="0" collapsed="false">
      <c r="A63" s="51" t="n">
        <v>26</v>
      </c>
      <c r="B63" s="41" t="s">
        <v>68</v>
      </c>
      <c r="C63" s="61" t="s">
        <v>19</v>
      </c>
      <c r="D63" s="52" t="n">
        <v>3</v>
      </c>
      <c r="E63" s="53" t="n">
        <v>138.99</v>
      </c>
      <c r="F63" s="54" t="n">
        <v>159.99</v>
      </c>
      <c r="G63" s="54" t="n">
        <v>179</v>
      </c>
      <c r="H63" s="55"/>
      <c r="I63" s="56" t="n">
        <f aca="false">ROUND(SUM(E63:H63)/3,2)</f>
        <v>159.33</v>
      </c>
      <c r="J63" s="57"/>
      <c r="K63" s="58" t="n">
        <f aca="false">SQRT(VARA(E63:H63))</f>
        <v>20.0132464466246</v>
      </c>
      <c r="L63" s="58" t="n">
        <f aca="false">K63/I63*100</f>
        <v>12.5608777045281</v>
      </c>
      <c r="M63" s="59" t="n">
        <f aca="false">D63*I63</f>
        <v>477.99</v>
      </c>
      <c r="N63" s="60"/>
    </row>
    <row r="64" customFormat="false" ht="15" hidden="false" customHeight="false" outlineLevel="0" collapsed="false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3" t="n">
        <v>65014.17</v>
      </c>
    </row>
    <row r="65" customFormat="false" ht="13.5" hidden="false" customHeight="false" outlineLevel="0" collapsed="false">
      <c r="A65" s="64"/>
      <c r="B65" s="64"/>
      <c r="C65" s="64"/>
      <c r="D65" s="64"/>
      <c r="E65" s="65" t="s">
        <v>88</v>
      </c>
      <c r="F65" s="65"/>
      <c r="G65" s="64"/>
      <c r="H65" s="64"/>
      <c r="I65" s="64"/>
      <c r="J65" s="64"/>
      <c r="K65" s="64" t="s">
        <v>88</v>
      </c>
      <c r="L65" s="64"/>
      <c r="M65" s="66"/>
      <c r="N65" s="2"/>
    </row>
    <row r="66" customFormat="false" ht="21" hidden="false" customHeight="true" outlineLevel="0" collapsed="false">
      <c r="A66" s="67"/>
      <c r="B66" s="68" t="s">
        <v>10</v>
      </c>
      <c r="C66" s="68"/>
      <c r="D66" s="68"/>
      <c r="E66" s="69"/>
      <c r="F66" s="70" t="s">
        <v>89</v>
      </c>
      <c r="G66" s="70"/>
      <c r="H66" s="70"/>
      <c r="I66" s="71"/>
      <c r="J66" s="71"/>
      <c r="K66" s="71"/>
      <c r="L66" s="71"/>
      <c r="M66" s="71"/>
    </row>
    <row r="67" customFormat="false" ht="5.25" hidden="false" customHeight="true" outlineLevel="0" collapsed="false"/>
    <row r="68" s="30" customFormat="true" ht="54.75" hidden="false" customHeight="true" outlineLevel="0" collapsed="false">
      <c r="B68" s="72" t="s">
        <v>90</v>
      </c>
      <c r="C68" s="72"/>
      <c r="D68" s="72"/>
      <c r="E68" s="72"/>
      <c r="F68" s="72"/>
      <c r="G68" s="72"/>
      <c r="I68" s="73" t="s">
        <v>91</v>
      </c>
      <c r="J68" s="73"/>
      <c r="K68" s="73"/>
      <c r="L68" s="73"/>
      <c r="M68" s="73"/>
    </row>
    <row r="69" s="30" customFormat="true" ht="66.75" hidden="false" customHeight="true" outlineLevel="0" collapsed="false">
      <c r="B69" s="72"/>
      <c r="C69" s="72"/>
      <c r="D69" s="72"/>
      <c r="E69" s="72"/>
      <c r="F69" s="72"/>
      <c r="G69" s="72"/>
      <c r="I69" s="73"/>
      <c r="J69" s="73"/>
      <c r="K69" s="73"/>
      <c r="L69" s="73"/>
      <c r="M69" s="73"/>
    </row>
  </sheetData>
  <mergeCells count="127">
    <mergeCell ref="A1:M1"/>
    <mergeCell ref="A2:M2"/>
    <mergeCell ref="A3:M3"/>
    <mergeCell ref="B4:E4"/>
    <mergeCell ref="F4:G4"/>
    <mergeCell ref="H4:I4"/>
    <mergeCell ref="J4:K4"/>
    <mergeCell ref="L4:M4"/>
    <mergeCell ref="B5:E5"/>
    <mergeCell ref="F5:G5"/>
    <mergeCell ref="H5:I5"/>
    <mergeCell ref="J5:K5"/>
    <mergeCell ref="L5:M5"/>
    <mergeCell ref="B6:E6"/>
    <mergeCell ref="F6:G6"/>
    <mergeCell ref="H6:I6"/>
    <mergeCell ref="J6:K6"/>
    <mergeCell ref="L6:M6"/>
    <mergeCell ref="B7:E7"/>
    <mergeCell ref="F7:G7"/>
    <mergeCell ref="H7:I7"/>
    <mergeCell ref="J7:K7"/>
    <mergeCell ref="L7:M7"/>
    <mergeCell ref="B8:E8"/>
    <mergeCell ref="F8:G8"/>
    <mergeCell ref="H8:I8"/>
    <mergeCell ref="J8:K8"/>
    <mergeCell ref="B9:E9"/>
    <mergeCell ref="F9:G9"/>
    <mergeCell ref="H9:I9"/>
    <mergeCell ref="J9:K9"/>
    <mergeCell ref="B10:E10"/>
    <mergeCell ref="F10:G10"/>
    <mergeCell ref="H10:I10"/>
    <mergeCell ref="J10:K10"/>
    <mergeCell ref="B11:E11"/>
    <mergeCell ref="F11:G11"/>
    <mergeCell ref="H11:I11"/>
    <mergeCell ref="J11:K11"/>
    <mergeCell ref="B12:E12"/>
    <mergeCell ref="F12:G12"/>
    <mergeCell ref="H12:I12"/>
    <mergeCell ref="J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B24:E24"/>
    <mergeCell ref="F24:G24"/>
    <mergeCell ref="H24:I24"/>
    <mergeCell ref="J24:K24"/>
    <mergeCell ref="B25:E25"/>
    <mergeCell ref="F25:G25"/>
    <mergeCell ref="H25:I25"/>
    <mergeCell ref="J25:K25"/>
    <mergeCell ref="B26:E26"/>
    <mergeCell ref="F26:G26"/>
    <mergeCell ref="H26:I26"/>
    <mergeCell ref="J26:K26"/>
    <mergeCell ref="B27:E27"/>
    <mergeCell ref="F27:G27"/>
    <mergeCell ref="H27:I27"/>
    <mergeCell ref="J27:K27"/>
    <mergeCell ref="B28:E28"/>
    <mergeCell ref="F28:G28"/>
    <mergeCell ref="H28:I28"/>
    <mergeCell ref="J28:K28"/>
    <mergeCell ref="B29:E29"/>
    <mergeCell ref="F29:G29"/>
    <mergeCell ref="H29:I29"/>
    <mergeCell ref="J29:K29"/>
    <mergeCell ref="B30:E30"/>
    <mergeCell ref="F30:G30"/>
    <mergeCell ref="H30:I30"/>
    <mergeCell ref="J30:K30"/>
    <mergeCell ref="A31:M31"/>
    <mergeCell ref="A32:M32"/>
    <mergeCell ref="A33:M33"/>
    <mergeCell ref="B34:M34"/>
    <mergeCell ref="B35:M35"/>
    <mergeCell ref="A64:L64"/>
    <mergeCell ref="B66:D66"/>
    <mergeCell ref="F66:H66"/>
    <mergeCell ref="B68:G68"/>
    <mergeCell ref="I68:M68"/>
    <mergeCell ref="B69:G69"/>
    <mergeCell ref="I69:M69"/>
  </mergeCells>
  <printOptions headings="false" gridLines="false" gridLinesSet="true" horizontalCentered="true" verticalCentered="true"/>
  <pageMargins left="0.25" right="0.2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155</TotalTime>
  <Application>LibreOffice/24.2.6.2$Linux_X86_64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2026-06-02T16:20:04Z</cp:lastPrinted>
  <dcterms:modified xsi:type="dcterms:W3CDTF">2026-06-02T16:20:55Z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