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ЛУЖБА ЗАКУПОК 2026\НМЦК\Поставка сантехнического оборудования\"/>
    </mc:Choice>
  </mc:AlternateContent>
  <xr:revisionPtr revIDLastSave="0" documentId="8_{BB1515E6-0676-4A91-8D4F-6190661060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5" i="1" l="1"/>
  <c r="J24" i="1"/>
  <c r="G18" i="1"/>
  <c r="H18" i="1" s="1"/>
  <c r="I18" i="1" s="1"/>
  <c r="F18" i="1"/>
  <c r="J18" i="1" s="1"/>
  <c r="J19" i="1" s="1"/>
  <c r="G12" i="1" l="1"/>
  <c r="H12" i="1" s="1"/>
  <c r="I12" i="1" s="1"/>
  <c r="F12" i="1"/>
  <c r="J12" i="1" l="1"/>
  <c r="J13" i="1" s="1"/>
</calcChain>
</file>

<file path=xl/sharedStrings.xml><?xml version="1.0" encoding="utf-8"?>
<sst xmlns="http://schemas.openxmlformats.org/spreadsheetml/2006/main" count="49" uniqueCount="43">
  <si>
    <t>Однородность совокупности значений выявленных цен, используемых в расчете НМЦК</t>
  </si>
  <si>
    <t>Средняя арифметическая цена за ед. &lt;ц&gt;</t>
  </si>
  <si>
    <t>Среднее квадратическое отклонение</t>
  </si>
  <si>
    <t>Коэффициент вариации цен V (%)</t>
  </si>
  <si>
    <t>Предмет закупки:</t>
  </si>
  <si>
    <t>Обоснование начальной (максимальной) цены договора</t>
  </si>
  <si>
    <t xml:space="preserve">Способ закупки: </t>
  </si>
  <si>
    <t>закупка у единственного поставщика</t>
  </si>
  <si>
    <t>Главный специалист службы закупок</t>
  </si>
  <si>
    <t xml:space="preserve">О.В. Ануфриенкова </t>
  </si>
  <si>
    <t>№ п/п</t>
  </si>
  <si>
    <t>Категории</t>
  </si>
  <si>
    <t>Цены поставщиков, руб.</t>
  </si>
  <si>
    <t>Наименование товара, технические характеристики</t>
  </si>
  <si>
    <t>Кол-во ед. товара, шт.</t>
  </si>
  <si>
    <t>Модель, Производитель</t>
  </si>
  <si>
    <t>Итого</t>
  </si>
  <si>
    <t>Стоимость упаковки</t>
  </si>
  <si>
    <t xml:space="preserve">Стоимость доставки </t>
  </si>
  <si>
    <t>Стоимость погрузки</t>
  </si>
  <si>
    <t>Стоимость разгрузки</t>
  </si>
  <si>
    <t>Цена за ед. товара-всего, руб.</t>
  </si>
  <si>
    <t xml:space="preserve">Поставщик КП№1 </t>
  </si>
  <si>
    <t>Поставщик КП№2</t>
  </si>
  <si>
    <t>Поставщик КП№3</t>
  </si>
  <si>
    <t xml:space="preserve">в том числе НДС 22% </t>
  </si>
  <si>
    <t>"____" _______________ 2026г.</t>
  </si>
  <si>
    <t>Поставщик КП№5</t>
  </si>
  <si>
    <t>Функциональные , технические и качественные характеристики сопоставляемых позиций эквивалентны параметрам объекта закупки, сформированным в соответствии с КТРУ (ОКПД2) для данной процедуры</t>
  </si>
  <si>
    <t>Заказчик:</t>
  </si>
  <si>
    <t>Федеральное государственное бюджетное образовательное учреждение высшего образования "Государственный университет по землеустройству"</t>
  </si>
  <si>
    <t>Начальная (максимальная) цена договора определена в соответствии с требованиями Федерального закона от 18.07.2011 №223-ФЗ "О закупках товаров, работ, услуг отдельными видами юридических лиц". Используемый метод: метод сопоставимых рыночных цен (анализ рынка). Расчет произведен по наименьшему ценовому предложению.</t>
  </si>
  <si>
    <t>Цена, руб.</t>
  </si>
  <si>
    <t>Выбранная цена, за ед., руб.</t>
  </si>
  <si>
    <t xml:space="preserve">Используемый метод определения НМЦД: </t>
  </si>
  <si>
    <t xml:space="preserve">ИТОГО НМЦД </t>
  </si>
  <si>
    <t>Подводка к смесителю (пара; 0.6 м; 1/2F-M10) VRT 521795,ОКПД2:22.19.30.110</t>
  </si>
  <si>
    <t>Подводка к смесителю</t>
  </si>
  <si>
    <t>Унитаз напольный Sanita Формат с косым выпуском, с сиденьем, белый, ОКПД2:23.42.10.150</t>
  </si>
  <si>
    <t>Унитаз напольный Sanita</t>
  </si>
  <si>
    <t>Поставка сантехнического оборудования для нужд Федерального государственного бюджетного образовательного учреждения высшего образования "Государственный университет по землеустройству"</t>
  </si>
  <si>
    <t>Поставщик КП№4</t>
  </si>
  <si>
    <t>Начальная (максимальная) цена договора рассчитана в валюте – российский рубль и включает в себя все затраты, налоги и прочие сборы, установленные действующим законодательством, которые исполнитель  договора должен оплачивать в соответствии с условиями договора или на иных основаниях. НМЦД рассчитана по наименьшему ценовому предложению и составляет 54 767 (Пятьдесят четыре тысячи семьсот шестьдесят семь) рублей 36 копеек, в том числе НДС 22% - 9 876 (Девять тысяч восемьсот семьдесят шесть) рублей 08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</si>
</sst>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1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Border="1"/>
    <xf numFmtId="2" fontId="3" fillId="0" borderId="0" xfId="0" applyNumberFormat="1" applyFont="1" applyBorder="1"/>
    <xf numFmtId="0" fontId="5" fillId="0" borderId="0" xfId="0" applyFont="1"/>
    <xf numFmtId="0" fontId="6" fillId="0" borderId="0" xfId="0" applyFont="1"/>
    <xf numFmtId="0" fontId="3" fillId="0" borderId="0" xfId="0" applyFont="1" applyAlignment="1"/>
    <xf numFmtId="0" fontId="6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4" xfId="0" applyFont="1" applyFill="1" applyBorder="1"/>
    <xf numFmtId="0" fontId="3" fillId="2" borderId="24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/>
    </xf>
    <xf numFmtId="4" fontId="4" fillId="2" borderId="1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2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 vertical="center" wrapText="1"/>
    </xf>
    <xf numFmtId="4" fontId="3" fillId="2" borderId="30" xfId="0" applyNumberFormat="1" applyFont="1" applyFill="1" applyBorder="1" applyAlignment="1">
      <alignment horizontal="center"/>
    </xf>
    <xf numFmtId="4" fontId="3" fillId="2" borderId="30" xfId="0" applyNumberFormat="1" applyFont="1" applyFill="1" applyBorder="1" applyAlignment="1">
      <alignment horizontal="center" vertical="center"/>
    </xf>
    <xf numFmtId="4" fontId="3" fillId="2" borderId="32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4" fontId="3" fillId="2" borderId="34" xfId="0" applyNumberFormat="1" applyFont="1" applyFill="1" applyBorder="1" applyAlignment="1">
      <alignment horizontal="center" vertical="center"/>
    </xf>
    <xf numFmtId="4" fontId="3" fillId="2" borderId="35" xfId="0" applyNumberFormat="1" applyFont="1" applyFill="1" applyBorder="1" applyAlignment="1">
      <alignment horizontal="center" vertical="center"/>
    </xf>
    <xf numFmtId="4" fontId="3" fillId="2" borderId="36" xfId="0" applyNumberFormat="1" applyFont="1" applyFill="1" applyBorder="1" applyAlignment="1">
      <alignment horizontal="center" vertical="center"/>
    </xf>
    <xf numFmtId="4" fontId="3" fillId="2" borderId="21" xfId="0" applyNumberFormat="1" applyFont="1" applyFill="1" applyBorder="1" applyAlignment="1">
      <alignment horizontal="center"/>
    </xf>
    <xf numFmtId="4" fontId="3" fillId="2" borderId="20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37" xfId="0" applyNumberFormat="1" applyFont="1" applyFill="1" applyBorder="1" applyAlignment="1">
      <alignment horizontal="center"/>
    </xf>
    <xf numFmtId="4" fontId="3" fillId="2" borderId="29" xfId="0" applyNumberFormat="1" applyFont="1" applyFill="1" applyBorder="1" applyAlignment="1">
      <alignment horizontal="center"/>
    </xf>
    <xf numFmtId="4" fontId="3" fillId="2" borderId="24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" fontId="10" fillId="2" borderId="9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4" fontId="8" fillId="0" borderId="9" xfId="0" applyNumberFormat="1" applyFont="1" applyBorder="1" applyAlignment="1">
      <alignment vertical="center" wrapText="1"/>
    </xf>
    <xf numFmtId="4" fontId="8" fillId="0" borderId="22" xfId="0" applyNumberFormat="1" applyFont="1" applyBorder="1" applyAlignment="1">
      <alignment vertical="center" wrapText="1"/>
    </xf>
    <xf numFmtId="4" fontId="10" fillId="2" borderId="22" xfId="0" applyNumberFormat="1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4" fontId="8" fillId="2" borderId="14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14D54A1C-47BE-437A-BD94-C153F249B05A}"/>
    <cellStyle name="Обычный 3" xfId="1" xr:uid="{8C7DDED6-DD5A-4709-BCA3-DB0E17256B4B}"/>
    <cellStyle name="Финансовый 2" xfId="2" xr:uid="{F45109C9-702B-4DEB-9DF4-6F61F34CC4C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2"/>
  <sheetViews>
    <sheetView tabSelected="1" view="pageBreakPreview" topLeftCell="A14" zoomScale="80" zoomScaleNormal="100" zoomScaleSheetLayoutView="80" workbookViewId="0">
      <selection activeCell="A26" sqref="A26:J26"/>
    </sheetView>
  </sheetViews>
  <sheetFormatPr defaultColWidth="9.109375" defaultRowHeight="15.6" x14ac:dyDescent="0.3"/>
  <cols>
    <col min="1" max="1" width="5.5546875" style="1" customWidth="1"/>
    <col min="2" max="2" width="28.88671875" style="1" customWidth="1"/>
    <col min="3" max="5" width="42.5546875" style="1" customWidth="1"/>
    <col min="6" max="9" width="19" style="1" customWidth="1"/>
    <col min="10" max="10" width="14.33203125" style="1" customWidth="1"/>
    <col min="11" max="16384" width="9.109375" style="1"/>
  </cols>
  <sheetData>
    <row r="1" spans="1:14" ht="17.399999999999999" x14ac:dyDescent="0.3">
      <c r="D1" s="2"/>
      <c r="E1" s="2"/>
      <c r="F1" s="2"/>
      <c r="G1" s="72"/>
      <c r="H1" s="72"/>
      <c r="I1" s="72"/>
      <c r="J1" s="72"/>
    </row>
    <row r="2" spans="1:14" s="13" customFormat="1" ht="30" customHeight="1" x14ac:dyDescent="0.25">
      <c r="A2" s="90" t="s">
        <v>5</v>
      </c>
      <c r="B2" s="90"/>
      <c r="C2" s="90"/>
      <c r="D2" s="90"/>
      <c r="E2" s="90"/>
      <c r="F2" s="90"/>
      <c r="G2" s="90"/>
      <c r="H2" s="90"/>
      <c r="I2" s="90"/>
      <c r="J2" s="90"/>
    </row>
    <row r="3" spans="1:14" s="39" customFormat="1" ht="30" customHeight="1" x14ac:dyDescent="0.25">
      <c r="A3" s="77" t="s">
        <v>29</v>
      </c>
      <c r="B3" s="77"/>
      <c r="C3" s="77" t="s">
        <v>30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13" customFormat="1" ht="42.75" customHeight="1" x14ac:dyDescent="0.25">
      <c r="A4" s="77" t="s">
        <v>4</v>
      </c>
      <c r="B4" s="77"/>
      <c r="C4" s="84" t="s">
        <v>40</v>
      </c>
      <c r="D4" s="85"/>
      <c r="E4" s="85"/>
      <c r="F4" s="85"/>
      <c r="G4" s="85"/>
      <c r="H4" s="85"/>
      <c r="I4" s="85"/>
      <c r="J4" s="85"/>
      <c r="K4" s="40"/>
      <c r="L4" s="40"/>
      <c r="M4" s="40"/>
      <c r="N4" s="40"/>
    </row>
    <row r="5" spans="1:14" s="13" customFormat="1" ht="60.75" customHeight="1" x14ac:dyDescent="0.25">
      <c r="A5" s="73" t="s">
        <v>34</v>
      </c>
      <c r="B5" s="74"/>
      <c r="C5" s="73" t="s">
        <v>31</v>
      </c>
      <c r="D5" s="86"/>
      <c r="E5" s="86"/>
      <c r="F5" s="86"/>
      <c r="G5" s="86"/>
      <c r="H5" s="86"/>
      <c r="I5" s="86"/>
      <c r="J5" s="86"/>
      <c r="K5" s="40"/>
      <c r="L5" s="40"/>
      <c r="M5" s="40"/>
      <c r="N5" s="40"/>
    </row>
    <row r="6" spans="1:14" ht="27.75" customHeight="1" thickBot="1" x14ac:dyDescent="0.35">
      <c r="A6" s="75" t="s">
        <v>6</v>
      </c>
      <c r="B6" s="76"/>
      <c r="C6" s="87" t="s">
        <v>7</v>
      </c>
      <c r="D6" s="88"/>
      <c r="E6" s="88"/>
      <c r="F6" s="88"/>
      <c r="G6" s="88"/>
      <c r="H6" s="88"/>
      <c r="I6" s="88"/>
      <c r="J6" s="89"/>
      <c r="K6" s="41"/>
      <c r="L6" s="41"/>
      <c r="M6" s="41"/>
      <c r="N6" s="41"/>
    </row>
    <row r="7" spans="1:14" ht="30.75" customHeight="1" x14ac:dyDescent="0.3">
      <c r="A7" s="78" t="s">
        <v>10</v>
      </c>
      <c r="B7" s="69" t="s">
        <v>11</v>
      </c>
      <c r="C7" s="69" t="s">
        <v>12</v>
      </c>
      <c r="D7" s="69"/>
      <c r="E7" s="69"/>
      <c r="F7" s="70" t="s">
        <v>33</v>
      </c>
      <c r="G7" s="70" t="s">
        <v>0</v>
      </c>
      <c r="H7" s="70"/>
      <c r="I7" s="70"/>
      <c r="J7" s="98" t="s">
        <v>32</v>
      </c>
    </row>
    <row r="8" spans="1:14" ht="62.25" customHeight="1" thickBot="1" x14ac:dyDescent="0.35">
      <c r="A8" s="79"/>
      <c r="B8" s="100"/>
      <c r="C8" s="34" t="s">
        <v>22</v>
      </c>
      <c r="D8" s="34" t="s">
        <v>23</v>
      </c>
      <c r="E8" s="34" t="s">
        <v>24</v>
      </c>
      <c r="F8" s="71"/>
      <c r="G8" s="38" t="s">
        <v>1</v>
      </c>
      <c r="H8" s="38" t="s">
        <v>2</v>
      </c>
      <c r="I8" s="38" t="s">
        <v>3</v>
      </c>
      <c r="J8" s="99"/>
    </row>
    <row r="9" spans="1:14" ht="39" customHeight="1" x14ac:dyDescent="0.3">
      <c r="A9" s="55">
        <v>1</v>
      </c>
      <c r="B9" s="17" t="s">
        <v>13</v>
      </c>
      <c r="C9" s="58" t="s">
        <v>38</v>
      </c>
      <c r="D9" s="102"/>
      <c r="E9" s="103"/>
      <c r="F9" s="96"/>
      <c r="G9" s="96"/>
      <c r="H9" s="62"/>
      <c r="I9" s="62"/>
      <c r="J9" s="96"/>
    </row>
    <row r="10" spans="1:14" ht="18" customHeight="1" x14ac:dyDescent="0.3">
      <c r="A10" s="56"/>
      <c r="B10" s="18" t="s">
        <v>14</v>
      </c>
      <c r="C10" s="52">
        <v>6</v>
      </c>
      <c r="D10" s="52"/>
      <c r="E10" s="52"/>
      <c r="F10" s="97"/>
      <c r="G10" s="97"/>
      <c r="H10" s="63"/>
      <c r="I10" s="63"/>
      <c r="J10" s="97"/>
    </row>
    <row r="11" spans="1:14" x14ac:dyDescent="0.3">
      <c r="A11" s="56"/>
      <c r="B11" s="18" t="s">
        <v>15</v>
      </c>
      <c r="C11" s="80" t="s">
        <v>39</v>
      </c>
      <c r="D11" s="81"/>
      <c r="E11" s="82"/>
      <c r="F11" s="97"/>
      <c r="G11" s="97"/>
      <c r="H11" s="64"/>
      <c r="I11" s="64"/>
      <c r="J11" s="97"/>
    </row>
    <row r="12" spans="1:14" ht="31.2" x14ac:dyDescent="0.3">
      <c r="A12" s="56"/>
      <c r="B12" s="18" t="s">
        <v>21</v>
      </c>
      <c r="C12" s="19">
        <v>9380</v>
      </c>
      <c r="D12" s="19">
        <v>8903.68</v>
      </c>
      <c r="E12" s="19">
        <v>8764.56</v>
      </c>
      <c r="F12" s="19">
        <f>MIN(C12:E12)</f>
        <v>8764.56</v>
      </c>
      <c r="G12" s="19">
        <f>ROUND((C12+D12+E12)/3,2)</f>
        <v>9016.08</v>
      </c>
      <c r="H12" s="19">
        <f>SQRT(((SUM((POWER(C12-G12,2)),(POWER(D12-G12,2)),(POWER(E12-G12,2)))))/(3-1))</f>
        <v>322.74900216731902</v>
      </c>
      <c r="I12" s="19">
        <f>H12/G12*100</f>
        <v>3.5797042857574359</v>
      </c>
      <c r="J12" s="19">
        <f>F12</f>
        <v>8764.56</v>
      </c>
    </row>
    <row r="13" spans="1:14" ht="17.25" customHeight="1" thickBot="1" x14ac:dyDescent="0.35">
      <c r="A13" s="101"/>
      <c r="B13" s="46" t="s">
        <v>16</v>
      </c>
      <c r="C13" s="45"/>
      <c r="D13" s="45"/>
      <c r="E13" s="45"/>
      <c r="F13" s="47"/>
      <c r="G13" s="47"/>
      <c r="H13" s="47"/>
      <c r="I13" s="47"/>
      <c r="J13" s="48">
        <f>J12*C10</f>
        <v>52587.360000000001</v>
      </c>
    </row>
    <row r="14" spans="1:14" ht="23.25" customHeight="1" thickBot="1" x14ac:dyDescent="0.35">
      <c r="A14" s="55">
        <v>2</v>
      </c>
      <c r="B14" s="58" t="s">
        <v>13</v>
      </c>
      <c r="C14" s="51" t="s">
        <v>22</v>
      </c>
      <c r="D14" s="51" t="s">
        <v>41</v>
      </c>
      <c r="E14" s="51" t="s">
        <v>27</v>
      </c>
      <c r="F14" s="65"/>
      <c r="G14" s="62"/>
      <c r="H14" s="62"/>
      <c r="I14" s="62"/>
      <c r="J14" s="59"/>
    </row>
    <row r="15" spans="1:14" ht="39" customHeight="1" x14ac:dyDescent="0.3">
      <c r="A15" s="56"/>
      <c r="B15" s="53"/>
      <c r="C15" s="83" t="s">
        <v>36</v>
      </c>
      <c r="D15" s="83"/>
      <c r="E15" s="83"/>
      <c r="F15" s="66"/>
      <c r="G15" s="63"/>
      <c r="H15" s="63"/>
      <c r="I15" s="63"/>
      <c r="J15" s="60"/>
    </row>
    <row r="16" spans="1:14" ht="18" customHeight="1" x14ac:dyDescent="0.3">
      <c r="A16" s="56"/>
      <c r="B16" s="18" t="s">
        <v>14</v>
      </c>
      <c r="C16" s="52">
        <v>10</v>
      </c>
      <c r="D16" s="52"/>
      <c r="E16" s="52"/>
      <c r="F16" s="66"/>
      <c r="G16" s="63"/>
      <c r="H16" s="63"/>
      <c r="I16" s="63"/>
      <c r="J16" s="60"/>
    </row>
    <row r="17" spans="1:10" x14ac:dyDescent="0.3">
      <c r="A17" s="56"/>
      <c r="B17" s="18" t="s">
        <v>15</v>
      </c>
      <c r="C17" s="53" t="s">
        <v>37</v>
      </c>
      <c r="D17" s="54"/>
      <c r="E17" s="54"/>
      <c r="F17" s="67"/>
      <c r="G17" s="64"/>
      <c r="H17" s="64"/>
      <c r="I17" s="64"/>
      <c r="J17" s="61"/>
    </row>
    <row r="18" spans="1:10" ht="31.2" x14ac:dyDescent="0.3">
      <c r="A18" s="56"/>
      <c r="B18" s="18" t="s">
        <v>21</v>
      </c>
      <c r="C18" s="19">
        <v>390</v>
      </c>
      <c r="D18" s="19">
        <v>218</v>
      </c>
      <c r="E18" s="19">
        <v>240</v>
      </c>
      <c r="F18" s="19">
        <f>MIN(C18:E18)</f>
        <v>218</v>
      </c>
      <c r="G18" s="19">
        <f>ROUND((C18+D18+E18)/3,2)</f>
        <v>282.67</v>
      </c>
      <c r="H18" s="19">
        <f>SQRT(((SUM((POWER(C18-G18,2)),(POWER(D18-G18,2)),(POWER(E18-G18,2)))))/(3-1))</f>
        <v>93.601994369778254</v>
      </c>
      <c r="I18" s="19">
        <f>H18/G18*100</f>
        <v>33.113522612862432</v>
      </c>
      <c r="J18" s="49">
        <f>F18</f>
        <v>218</v>
      </c>
    </row>
    <row r="19" spans="1:10" ht="17.25" customHeight="1" thickBot="1" x14ac:dyDescent="0.35">
      <c r="A19" s="57"/>
      <c r="B19" s="20" t="s">
        <v>16</v>
      </c>
      <c r="C19" s="21"/>
      <c r="D19" s="21"/>
      <c r="E19" s="21"/>
      <c r="F19" s="22"/>
      <c r="G19" s="22"/>
      <c r="H19" s="22"/>
      <c r="I19" s="22"/>
      <c r="J19" s="50">
        <f>J18*C16</f>
        <v>2180</v>
      </c>
    </row>
    <row r="20" spans="1:10" ht="17.25" customHeight="1" x14ac:dyDescent="0.3">
      <c r="A20" s="94"/>
      <c r="B20" s="43" t="s">
        <v>17</v>
      </c>
      <c r="C20" s="42">
        <v>0</v>
      </c>
      <c r="D20" s="42">
        <v>0</v>
      </c>
      <c r="E20" s="42">
        <v>0</v>
      </c>
      <c r="F20" s="42">
        <v>0</v>
      </c>
      <c r="G20" s="42"/>
      <c r="H20" s="42"/>
      <c r="I20" s="42"/>
      <c r="J20" s="44">
        <v>0</v>
      </c>
    </row>
    <row r="21" spans="1:10" x14ac:dyDescent="0.3">
      <c r="A21" s="95"/>
      <c r="B21" s="18" t="s">
        <v>18</v>
      </c>
      <c r="C21" s="19">
        <v>0</v>
      </c>
      <c r="D21" s="19">
        <v>0</v>
      </c>
      <c r="E21" s="19">
        <v>0</v>
      </c>
      <c r="F21" s="19">
        <v>0</v>
      </c>
      <c r="G21" s="19"/>
      <c r="H21" s="19"/>
      <c r="I21" s="19"/>
      <c r="J21" s="19">
        <v>0</v>
      </c>
    </row>
    <row r="22" spans="1:10" x14ac:dyDescent="0.3">
      <c r="A22" s="95"/>
      <c r="B22" s="23" t="s">
        <v>19</v>
      </c>
      <c r="C22" s="24">
        <v>0</v>
      </c>
      <c r="D22" s="24">
        <v>0</v>
      </c>
      <c r="E22" s="24">
        <v>0</v>
      </c>
      <c r="F22" s="24">
        <v>0</v>
      </c>
      <c r="G22" s="24"/>
      <c r="H22" s="24"/>
      <c r="I22" s="24"/>
      <c r="J22" s="24">
        <v>0</v>
      </c>
    </row>
    <row r="23" spans="1:10" ht="16.2" thickBot="1" x14ac:dyDescent="0.35">
      <c r="A23" s="57"/>
      <c r="B23" s="25" t="s">
        <v>20</v>
      </c>
      <c r="C23" s="26">
        <v>0</v>
      </c>
      <c r="D23" s="26">
        <v>0</v>
      </c>
      <c r="E23" s="26">
        <v>0</v>
      </c>
      <c r="F23" s="26">
        <v>0</v>
      </c>
      <c r="G23" s="26"/>
      <c r="H23" s="26"/>
      <c r="I23" s="26"/>
      <c r="J23" s="26">
        <v>0</v>
      </c>
    </row>
    <row r="24" spans="1:10" x14ac:dyDescent="0.3">
      <c r="A24" s="27"/>
      <c r="B24" s="36" t="s">
        <v>35</v>
      </c>
      <c r="C24" s="28"/>
      <c r="D24" s="28"/>
      <c r="E24" s="28"/>
      <c r="F24" s="29"/>
      <c r="G24" s="30"/>
      <c r="H24" s="30"/>
      <c r="I24" s="30"/>
      <c r="J24" s="37">
        <f>J13+J19</f>
        <v>54767.360000000001</v>
      </c>
    </row>
    <row r="25" spans="1:10" s="3" customFormat="1" ht="16.5" customHeight="1" thickBot="1" x14ac:dyDescent="0.35">
      <c r="A25" s="31"/>
      <c r="B25" s="32" t="s">
        <v>25</v>
      </c>
      <c r="C25" s="16"/>
      <c r="D25" s="16"/>
      <c r="E25" s="16"/>
      <c r="F25" s="92"/>
      <c r="G25" s="93"/>
      <c r="H25" s="35"/>
      <c r="I25" s="35"/>
      <c r="J25" s="33">
        <f>J24*22/122</f>
        <v>9876.0813114754092</v>
      </c>
    </row>
    <row r="26" spans="1:10" s="11" customFormat="1" ht="78" customHeight="1" x14ac:dyDescent="0.3">
      <c r="A26" s="91" t="s">
        <v>42</v>
      </c>
      <c r="B26" s="91"/>
      <c r="C26" s="91"/>
      <c r="D26" s="91"/>
      <c r="E26" s="91"/>
      <c r="F26" s="91"/>
      <c r="G26" s="91"/>
      <c r="H26" s="91"/>
      <c r="I26" s="91"/>
      <c r="J26" s="91"/>
    </row>
    <row r="27" spans="1:10" s="11" customFormat="1" ht="78" customHeight="1" x14ac:dyDescent="0.3">
      <c r="A27" s="68" t="s">
        <v>28</v>
      </c>
      <c r="B27" s="68"/>
      <c r="C27" s="68"/>
      <c r="D27" s="68"/>
      <c r="E27" s="68"/>
      <c r="F27" s="68"/>
      <c r="G27" s="68"/>
      <c r="H27" s="68"/>
      <c r="I27" s="68"/>
      <c r="J27" s="68"/>
    </row>
    <row r="29" spans="1:10" s="6" customFormat="1" ht="18" x14ac:dyDescent="0.35">
      <c r="B29" s="6" t="s">
        <v>8</v>
      </c>
      <c r="E29" s="6" t="s">
        <v>9</v>
      </c>
    </row>
    <row r="30" spans="1:10" s="7" customFormat="1" ht="21.75" customHeight="1" x14ac:dyDescent="0.3">
      <c r="A30" s="14"/>
      <c r="B30" s="14" t="s">
        <v>26</v>
      </c>
      <c r="C30" s="14"/>
      <c r="D30" s="14"/>
      <c r="E30" s="14"/>
      <c r="F30" s="9"/>
      <c r="G30" s="9"/>
      <c r="H30" s="9"/>
      <c r="I30" s="9"/>
      <c r="J30" s="15"/>
    </row>
    <row r="31" spans="1:10" ht="25.5" customHeight="1" x14ac:dyDescent="0.3">
      <c r="B31" s="8"/>
      <c r="C31" s="8"/>
      <c r="D31" s="8"/>
      <c r="E31" s="8"/>
      <c r="F31" s="8"/>
      <c r="J31" s="3"/>
    </row>
    <row r="32" spans="1:10" ht="15" customHeight="1" x14ac:dyDescent="0.3">
      <c r="J32" s="3"/>
    </row>
    <row r="33" spans="1:10" s="6" customFormat="1" ht="18.75" customHeight="1" x14ac:dyDescent="0.35">
      <c r="A33" s="14"/>
      <c r="B33" s="14"/>
      <c r="C33" s="14"/>
      <c r="D33" s="14"/>
      <c r="E33" s="14"/>
      <c r="F33" s="10"/>
      <c r="G33" s="10"/>
      <c r="H33" s="10"/>
      <c r="I33" s="10"/>
      <c r="J33" s="15"/>
    </row>
    <row r="34" spans="1:10" s="6" customFormat="1" ht="18" x14ac:dyDescent="0.35">
      <c r="A34" s="12"/>
      <c r="B34" s="12"/>
      <c r="C34" s="12"/>
      <c r="D34" s="12"/>
      <c r="E34" s="12"/>
      <c r="F34" s="10"/>
      <c r="G34" s="10"/>
      <c r="H34" s="10"/>
      <c r="I34" s="10"/>
      <c r="J34" s="10"/>
    </row>
    <row r="35" spans="1:10" ht="18" customHeight="1" x14ac:dyDescent="0.3"/>
    <row r="40" spans="1:10" ht="22.5" customHeight="1" x14ac:dyDescent="0.3"/>
    <row r="41" spans="1:10" ht="12.75" customHeight="1" x14ac:dyDescent="0.3"/>
    <row r="47" spans="1:10" ht="12.75" customHeight="1" x14ac:dyDescent="0.3"/>
    <row r="49" ht="16.5" customHeight="1" x14ac:dyDescent="0.3"/>
    <row r="50" ht="22.5" customHeight="1" x14ac:dyDescent="0.3"/>
    <row r="51" ht="16.5" customHeight="1" x14ac:dyDescent="0.3"/>
    <row r="55" ht="22.5" customHeight="1" x14ac:dyDescent="0.3"/>
    <row r="56" ht="49.5" customHeight="1" x14ac:dyDescent="0.3"/>
    <row r="60" ht="22.5" customHeight="1" x14ac:dyDescent="0.3"/>
    <row r="61" ht="29.25" customHeight="1" x14ac:dyDescent="0.3"/>
    <row r="66" spans="11:13" ht="22.5" customHeight="1" x14ac:dyDescent="0.3"/>
    <row r="70" spans="11:13" ht="22.5" customHeight="1" x14ac:dyDescent="0.3"/>
    <row r="71" spans="11:13" ht="22.5" customHeight="1" x14ac:dyDescent="0.3"/>
    <row r="72" spans="11:13" ht="12.75" customHeight="1" x14ac:dyDescent="0.3"/>
    <row r="75" spans="11:13" ht="22.5" customHeight="1" x14ac:dyDescent="0.3"/>
    <row r="76" spans="11:13" ht="12.75" customHeight="1" x14ac:dyDescent="0.3">
      <c r="K76" s="4"/>
      <c r="L76" s="5"/>
      <c r="M76" s="4"/>
    </row>
    <row r="77" spans="11:13" x14ac:dyDescent="0.3">
      <c r="K77" s="4"/>
      <c r="L77" s="5"/>
      <c r="M77" s="4"/>
    </row>
    <row r="78" spans="11:13" x14ac:dyDescent="0.3">
      <c r="K78" s="4"/>
      <c r="L78" s="5"/>
      <c r="M78" s="4"/>
    </row>
    <row r="79" spans="11:13" x14ac:dyDescent="0.3">
      <c r="K79" s="4"/>
      <c r="L79" s="5"/>
      <c r="M79" s="4"/>
    </row>
    <row r="80" spans="11:13" x14ac:dyDescent="0.3">
      <c r="K80" s="4"/>
      <c r="L80" s="5"/>
      <c r="M80" s="4"/>
    </row>
    <row r="81" spans="11:13" ht="22.5" customHeight="1" x14ac:dyDescent="0.3">
      <c r="K81" s="4"/>
      <c r="L81" s="5"/>
      <c r="M81" s="4"/>
    </row>
    <row r="82" spans="11:13" x14ac:dyDescent="0.3">
      <c r="K82" s="4"/>
      <c r="L82" s="5"/>
      <c r="M82" s="4"/>
    </row>
    <row r="83" spans="11:13" x14ac:dyDescent="0.3">
      <c r="K83" s="4"/>
      <c r="L83" s="5"/>
      <c r="M83" s="4"/>
    </row>
    <row r="84" spans="11:13" x14ac:dyDescent="0.3">
      <c r="K84" s="4"/>
      <c r="L84" s="5"/>
      <c r="M84" s="4"/>
    </row>
    <row r="85" spans="11:13" ht="22.5" customHeight="1" x14ac:dyDescent="0.3">
      <c r="K85" s="4"/>
      <c r="L85" s="5"/>
      <c r="M85" s="4"/>
    </row>
    <row r="86" spans="11:13" ht="50.25" customHeight="1" x14ac:dyDescent="0.3">
      <c r="K86" s="4"/>
      <c r="L86" s="5"/>
      <c r="M86" s="4"/>
    </row>
    <row r="87" spans="11:13" x14ac:dyDescent="0.3">
      <c r="K87" s="4"/>
      <c r="L87" s="5"/>
      <c r="M87" s="4"/>
    </row>
    <row r="88" spans="11:13" x14ac:dyDescent="0.3">
      <c r="K88" s="4"/>
      <c r="L88" s="5"/>
      <c r="M88" s="4"/>
    </row>
    <row r="89" spans="11:13" x14ac:dyDescent="0.3">
      <c r="K89" s="4"/>
      <c r="L89" s="5"/>
      <c r="M89" s="4"/>
    </row>
    <row r="90" spans="11:13" ht="22.5" customHeight="1" x14ac:dyDescent="0.3">
      <c r="K90" s="4"/>
      <c r="L90" s="5"/>
      <c r="M90" s="4"/>
    </row>
    <row r="91" spans="11:13" x14ac:dyDescent="0.3">
      <c r="K91" s="4"/>
      <c r="L91" s="5"/>
      <c r="M91" s="4"/>
    </row>
    <row r="92" spans="11:13" x14ac:dyDescent="0.3">
      <c r="K92" s="4"/>
      <c r="L92" s="5"/>
      <c r="M92" s="4"/>
    </row>
    <row r="93" spans="11:13" x14ac:dyDescent="0.3">
      <c r="K93" s="4"/>
      <c r="L93" s="5"/>
      <c r="M93" s="4"/>
    </row>
    <row r="94" spans="11:13" x14ac:dyDescent="0.3">
      <c r="K94" s="4"/>
      <c r="L94" s="5"/>
      <c r="M94" s="4"/>
    </row>
    <row r="95" spans="11:13" ht="22.5" customHeight="1" x14ac:dyDescent="0.3">
      <c r="K95" s="4"/>
      <c r="L95" s="5"/>
      <c r="M95" s="4"/>
    </row>
    <row r="96" spans="11:13" x14ac:dyDescent="0.3">
      <c r="K96" s="4"/>
      <c r="L96" s="5"/>
      <c r="M96" s="4"/>
    </row>
    <row r="97" spans="11:13" x14ac:dyDescent="0.3">
      <c r="K97" s="4"/>
      <c r="L97" s="5"/>
      <c r="M97" s="4"/>
    </row>
    <row r="98" spans="11:13" x14ac:dyDescent="0.3">
      <c r="K98" s="4"/>
      <c r="L98" s="5"/>
      <c r="M98" s="4"/>
    </row>
    <row r="99" spans="11:13" x14ac:dyDescent="0.3">
      <c r="K99" s="4"/>
      <c r="L99" s="5"/>
      <c r="M99" s="4"/>
    </row>
    <row r="100" spans="11:13" ht="22.5" customHeight="1" x14ac:dyDescent="0.3"/>
    <row r="101" spans="11:13" ht="130.5" customHeight="1" x14ac:dyDescent="0.3"/>
    <row r="105" spans="11:13" ht="14.25" customHeight="1" x14ac:dyDescent="0.3"/>
    <row r="106" spans="11:13" ht="27" customHeight="1" x14ac:dyDescent="0.3"/>
    <row r="107" spans="11:13" ht="14.25" customHeight="1" x14ac:dyDescent="0.3"/>
    <row r="108" spans="11:13" ht="14.25" customHeight="1" x14ac:dyDescent="0.3"/>
    <row r="109" spans="11:13" ht="55.5" customHeight="1" x14ac:dyDescent="0.3"/>
    <row r="110" spans="11:13" ht="14.25" customHeight="1" x14ac:dyDescent="0.3"/>
    <row r="111" spans="11:13" ht="30" customHeight="1" x14ac:dyDescent="0.3"/>
    <row r="112" spans="11:13" ht="14.25" customHeight="1" x14ac:dyDescent="0.3"/>
    <row r="113" ht="14.25" customHeight="1" x14ac:dyDescent="0.3"/>
    <row r="114" ht="42.75" customHeight="1" x14ac:dyDescent="0.3"/>
    <row r="115" ht="14.25" customHeight="1" x14ac:dyDescent="0.3"/>
    <row r="116" ht="42" customHeight="1" x14ac:dyDescent="0.3"/>
    <row r="117" ht="14.25" customHeight="1" x14ac:dyDescent="0.3"/>
    <row r="118" ht="14.25" customHeight="1" x14ac:dyDescent="0.3"/>
    <row r="119" ht="39" customHeight="1" x14ac:dyDescent="0.3"/>
    <row r="120" ht="14.25" customHeight="1" x14ac:dyDescent="0.3"/>
    <row r="121" ht="30.75" customHeight="1" x14ac:dyDescent="0.3"/>
    <row r="122" ht="14.25" customHeight="1" x14ac:dyDescent="0.3"/>
    <row r="123" ht="14.25" customHeight="1" x14ac:dyDescent="0.3"/>
    <row r="124" ht="57.75" customHeight="1" x14ac:dyDescent="0.3"/>
    <row r="125" ht="14.25" customHeight="1" x14ac:dyDescent="0.3"/>
    <row r="126" ht="29.25" customHeight="1" x14ac:dyDescent="0.3"/>
    <row r="127" ht="14.25" customHeight="1" x14ac:dyDescent="0.3"/>
    <row r="128" ht="14.25" customHeight="1" x14ac:dyDescent="0.3"/>
    <row r="129" ht="41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27" customHeight="1" x14ac:dyDescent="0.3"/>
    <row r="137" ht="16.5" customHeight="1" x14ac:dyDescent="0.3"/>
    <row r="138" ht="78" customHeight="1" x14ac:dyDescent="0.3"/>
    <row r="139" ht="20.25" customHeight="1" x14ac:dyDescent="0.3"/>
    <row r="140" ht="21" customHeight="1" x14ac:dyDescent="0.3"/>
    <row r="141" ht="27.75" customHeight="1" x14ac:dyDescent="0.3"/>
    <row r="142" ht="16.5" customHeight="1" x14ac:dyDescent="0.3"/>
    <row r="143" ht="19.5" customHeight="1" x14ac:dyDescent="0.3"/>
    <row r="144" ht="83.25" customHeight="1" x14ac:dyDescent="0.3"/>
    <row r="145" ht="28.5" customHeight="1" x14ac:dyDescent="0.3"/>
    <row r="146" ht="27.75" customHeight="1" x14ac:dyDescent="0.3"/>
    <row r="147" ht="27.75" customHeight="1" x14ac:dyDescent="0.3"/>
    <row r="148" ht="26.25" customHeight="1" x14ac:dyDescent="0.3"/>
    <row r="149" ht="18.75" customHeight="1" x14ac:dyDescent="0.3"/>
    <row r="150" ht="85.5" customHeight="1" x14ac:dyDescent="0.3"/>
    <row r="151" ht="17.25" customHeight="1" x14ac:dyDescent="0.3"/>
    <row r="152" ht="20.25" customHeight="1" x14ac:dyDescent="0.3"/>
    <row r="153" ht="25.5" customHeight="1" x14ac:dyDescent="0.3"/>
    <row r="154" ht="15.75" customHeight="1" x14ac:dyDescent="0.3"/>
    <row r="155" ht="18" customHeight="1" x14ac:dyDescent="0.3"/>
    <row r="156" ht="82.5" customHeight="1" x14ac:dyDescent="0.3"/>
    <row r="157" ht="27.75" customHeight="1" x14ac:dyDescent="0.3"/>
    <row r="158" ht="27.75" customHeight="1" x14ac:dyDescent="0.3"/>
    <row r="159" ht="27.75" customHeight="1" x14ac:dyDescent="0.3"/>
    <row r="160" ht="26.25" customHeight="1" x14ac:dyDescent="0.3"/>
    <row r="161" ht="24.75" customHeight="1" x14ac:dyDescent="0.3"/>
    <row r="162" ht="24.75" customHeight="1" x14ac:dyDescent="0.3"/>
  </sheetData>
  <mergeCells count="39">
    <mergeCell ref="A3:B3"/>
    <mergeCell ref="C3:N3"/>
    <mergeCell ref="J7:J8"/>
    <mergeCell ref="B7:B8"/>
    <mergeCell ref="J9:J11"/>
    <mergeCell ref="A9:A13"/>
    <mergeCell ref="I9:I11"/>
    <mergeCell ref="C9:E9"/>
    <mergeCell ref="G7:I7"/>
    <mergeCell ref="H9:H11"/>
    <mergeCell ref="F25:G25"/>
    <mergeCell ref="A20:A23"/>
    <mergeCell ref="F9:F11"/>
    <mergeCell ref="G9:G11"/>
    <mergeCell ref="A27:J27"/>
    <mergeCell ref="C7:E7"/>
    <mergeCell ref="F7:F8"/>
    <mergeCell ref="G1:J1"/>
    <mergeCell ref="A5:B5"/>
    <mergeCell ref="A6:B6"/>
    <mergeCell ref="A4:B4"/>
    <mergeCell ref="A7:A8"/>
    <mergeCell ref="C10:E10"/>
    <mergeCell ref="C11:E11"/>
    <mergeCell ref="C15:E15"/>
    <mergeCell ref="C4:J4"/>
    <mergeCell ref="C5:J5"/>
    <mergeCell ref="C6:J6"/>
    <mergeCell ref="A2:J2"/>
    <mergeCell ref="A26:J26"/>
    <mergeCell ref="C16:E16"/>
    <mergeCell ref="C17:E17"/>
    <mergeCell ref="A14:A19"/>
    <mergeCell ref="B14:B15"/>
    <mergeCell ref="J14:J17"/>
    <mergeCell ref="I14:I17"/>
    <mergeCell ref="H14:H17"/>
    <mergeCell ref="G14:G17"/>
    <mergeCell ref="F14:F17"/>
  </mergeCells>
  <phoneticPr fontId="2" type="noConversion"/>
  <pageMargins left="0.3" right="0.22" top="0.4" bottom="0.27" header="0.17" footer="0.16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Lunkov</dc:creator>
  <cp:lastModifiedBy>М.Б. Кулешина</cp:lastModifiedBy>
  <cp:lastPrinted>2026-05-12T12:00:36Z</cp:lastPrinted>
  <dcterms:created xsi:type="dcterms:W3CDTF">2012-03-30T06:51:28Z</dcterms:created>
  <dcterms:modified xsi:type="dcterms:W3CDTF">2026-07-03T05:30:53Z</dcterms:modified>
</cp:coreProperties>
</file>