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05" windowWidth="14805" windowHeight="561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I10" i="27" l="1"/>
  <c r="K10" i="27" s="1"/>
  <c r="J10" i="27"/>
  <c r="M10" i="27"/>
  <c r="O10" i="27"/>
  <c r="I11" i="27"/>
  <c r="K11" i="27" s="1"/>
  <c r="J11" i="27"/>
  <c r="M11" i="27"/>
  <c r="O11" i="27"/>
  <c r="I12" i="27"/>
  <c r="K12" i="27" s="1"/>
  <c r="J12" i="27"/>
  <c r="M12" i="27"/>
  <c r="O12" i="27"/>
  <c r="I9" i="27" l="1"/>
  <c r="K9" i="27" s="1"/>
  <c r="J9" i="27"/>
  <c r="M9" i="27"/>
  <c r="O9" i="27"/>
  <c r="J8" i="27" l="1"/>
  <c r="I8" i="27"/>
  <c r="K8" i="27" s="1"/>
  <c r="M8" i="27" l="1"/>
  <c r="O8" i="27" s="1"/>
</calcChain>
</file>

<file path=xl/sharedStrings.xml><?xml version="1.0" encoding="utf-8"?>
<sst xmlns="http://schemas.openxmlformats.org/spreadsheetml/2006/main" count="42" uniqueCount="37">
  <si>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</si>
  <si>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</si>
  <si>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</si>
  <si>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</si>
  <si>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</si>
  <si>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</si>
  <si>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</si>
  <si>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</si>
  <si>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</si>
  <si>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</si>
  <si>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</si>
  <si>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</si>
  <si>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</si>
  <si>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</si>
  <si>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</si>
  <si>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</si>
  <si>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</si>
  <si>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</si>
  <si>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</si>
  <si>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</si>
  <si>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21.20.10.191</t>
  </si>
  <si>
    <t>21.20.10.255</t>
  </si>
  <si>
    <t xml:space="preserve">АМОКСИЦИЛЛИН+КЛАВУЛАНОВАЯ КИСЛОТА, Таблетки диспергируемые 500 мг+125 мг </t>
  </si>
  <si>
    <t>Шт.</t>
  </si>
  <si>
    <t xml:space="preserve">АЦЕТИЛЦИСТЕИН, Гранулы для приготовления раствора для приема внутрь 600 мг </t>
  </si>
  <si>
    <t xml:space="preserve">КСИЛОМЕТАЗОЛИН, Капли назальные 1 мг/мл </t>
  </si>
  <si>
    <t>21.20.10.251</t>
  </si>
  <si>
    <t>Мл</t>
  </si>
  <si>
    <t>ИБУПРОФЕН, Таблетки, покрытые оболочкой 400 мг</t>
  </si>
  <si>
    <t>21.20.10.221</t>
  </si>
  <si>
    <t>АМБАЗОН, 
Таблетки для рассасывания 10 мг</t>
  </si>
  <si>
    <t>21.20.10.253</t>
  </si>
  <si>
    <t>На основании проведенного анализа рынка и расчетов НМЦК составляет: 34 118,80 рубль</t>
  </si>
  <si>
    <t>Дата подготовки обоснования НМЦК: 27.08.2026</t>
  </si>
  <si>
    <t>КП 1 вх-1140 от 27.08.26</t>
  </si>
  <si>
    <t>КП 2 вх-1141 от 27.08.26</t>
  </si>
  <si>
    <t>КП 3 вх-1142 от 27.08.26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</si>
</sst>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15</xdr:row>
      <xdr:rowOff>40999</xdr:rowOff>
    </xdr:from>
    <xdr:to>
      <xdr:col>1</xdr:col>
      <xdr:colOff>2004805</xdr:colOff>
      <xdr:row>15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8"/>
  <sheetViews>
    <sheetView tabSelected="1" zoomScaleNormal="100" workbookViewId="0">
      <selection activeCell="T6" sqref="T6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81.7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5" ht="44.25" customHeight="1" x14ac:dyDescent="0.25">
      <c r="A6" s="21" t="s">
        <v>8</v>
      </c>
      <c r="B6" s="21" t="s">
        <v>9</v>
      </c>
      <c r="C6" s="21" t="s">
        <v>10</v>
      </c>
      <c r="D6" s="21" t="s">
        <v>11</v>
      </c>
      <c r="E6" s="21" t="s">
        <v>12</v>
      </c>
      <c r="F6" s="13" t="s">
        <v>34</v>
      </c>
      <c r="G6" s="13" t="s">
        <v>35</v>
      </c>
      <c r="H6" s="13" t="s">
        <v>36</v>
      </c>
      <c r="I6" s="22" t="s">
        <v>16</v>
      </c>
      <c r="J6" s="2" t="s">
        <v>17</v>
      </c>
      <c r="K6" s="2" t="s">
        <v>18</v>
      </c>
      <c r="L6" s="2"/>
      <c r="M6" s="21" t="s">
        <v>14</v>
      </c>
      <c r="N6" s="21" t="s">
        <v>19</v>
      </c>
      <c r="O6" s="22" t="s">
        <v>15</v>
      </c>
    </row>
    <row r="7" spans="1:15" ht="46.5" customHeight="1" x14ac:dyDescent="0.25">
      <c r="A7" s="21"/>
      <c r="B7" s="21"/>
      <c r="C7" s="21"/>
      <c r="D7" s="21"/>
      <c r="E7" s="21"/>
      <c r="F7" s="2" t="s">
        <v>13</v>
      </c>
      <c r="G7" s="2" t="s">
        <v>13</v>
      </c>
      <c r="H7" s="2" t="s">
        <v>13</v>
      </c>
      <c r="I7" s="23"/>
      <c r="J7" s="4"/>
      <c r="K7" s="4"/>
      <c r="L7" s="2"/>
      <c r="M7" s="21"/>
      <c r="N7" s="21"/>
      <c r="O7" s="23"/>
    </row>
    <row r="8" spans="1:15" ht="51.75" customHeight="1" x14ac:dyDescent="0.25">
      <c r="A8" s="2">
        <v>1</v>
      </c>
      <c r="B8" s="11" t="s">
        <v>22</v>
      </c>
      <c r="C8" s="11" t="s">
        <v>20</v>
      </c>
      <c r="D8" s="11" t="s">
        <v>23</v>
      </c>
      <c r="E8" s="11">
        <v>700</v>
      </c>
      <c r="F8" s="9">
        <v>17.868099999999998</v>
      </c>
      <c r="G8" s="9">
        <v>20.908999999999999</v>
      </c>
      <c r="H8" s="9">
        <v>20</v>
      </c>
      <c r="I8" s="2">
        <f>(F8+G8+H8)/3</f>
        <v>19.592366666666667</v>
      </c>
      <c r="J8" s="9">
        <f>STDEVA(F8:H8)</f>
        <v>1.5608945843116167</v>
      </c>
      <c r="K8" s="8">
        <f>IF(I8&gt;0,STDEVA(F8:H8)/(SUM(F8:H8)/COUNTIF(F8:H8,"&gt;0")),0)</f>
        <v>7.966850615179806E-2</v>
      </c>
      <c r="L8" s="2"/>
      <c r="M8" s="9">
        <f>MIN(F8:H8)</f>
        <v>17.868099999999998</v>
      </c>
      <c r="N8" s="9">
        <v>19.655000000000001</v>
      </c>
      <c r="O8" s="10">
        <f>N8*E8</f>
        <v>13758.5</v>
      </c>
    </row>
    <row r="9" spans="1:15" ht="51.75" customHeight="1" x14ac:dyDescent="0.25">
      <c r="A9" s="2">
        <v>2</v>
      </c>
      <c r="B9" s="11" t="s">
        <v>24</v>
      </c>
      <c r="C9" s="11" t="s">
        <v>21</v>
      </c>
      <c r="D9" s="11" t="s">
        <v>23</v>
      </c>
      <c r="E9" s="11">
        <v>300</v>
      </c>
      <c r="F9" s="9">
        <v>13.47</v>
      </c>
      <c r="G9" s="9">
        <v>16.363600000000002</v>
      </c>
      <c r="H9" s="9">
        <v>14.545400000000001</v>
      </c>
      <c r="I9" s="2">
        <f>(F9+G9+H9)/3</f>
        <v>14.793000000000001</v>
      </c>
      <c r="J9" s="9">
        <f>STDEVA(F9:H9)</f>
        <v>1.4626036920505845</v>
      </c>
      <c r="K9" s="8">
        <f>IF(I9&gt;0,STDEVA(F9:H9)/(SUM(F9:H9)/COUNTIF(F9:H9,"&gt;0")),0)</f>
        <v>9.8871337257526157E-2</v>
      </c>
      <c r="L9" s="2"/>
      <c r="M9" s="9">
        <f>MIN(F9:H9)</f>
        <v>13.47</v>
      </c>
      <c r="N9" s="9">
        <v>14.817</v>
      </c>
      <c r="O9" s="10">
        <f>N9*E9</f>
        <v>4445.1000000000004</v>
      </c>
    </row>
    <row r="10" spans="1:15" ht="68.25" customHeight="1" x14ac:dyDescent="0.25">
      <c r="A10" s="11">
        <v>3</v>
      </c>
      <c r="B10" s="11" t="s">
        <v>25</v>
      </c>
      <c r="C10" s="11" t="s">
        <v>26</v>
      </c>
      <c r="D10" s="11" t="s">
        <v>27</v>
      </c>
      <c r="E10" s="11">
        <v>1350</v>
      </c>
      <c r="F10" s="9">
        <v>3.4054000000000002</v>
      </c>
      <c r="G10" s="14">
        <v>4.1810999999999998</v>
      </c>
      <c r="H10" s="9">
        <v>4.0606</v>
      </c>
      <c r="I10" s="11">
        <f t="shared" ref="I10:I12" si="0">(F10+G10+H10)/3</f>
        <v>3.8823666666666665</v>
      </c>
      <c r="J10" s="9">
        <f t="shared" ref="J10:J12" si="1">STDEVA(F10:H10)</f>
        <v>0.41743617875470879</v>
      </c>
      <c r="K10" s="8">
        <f t="shared" ref="K10:K12" si="2">IF(I10&gt;0,STDEVA(F10:H10)/(SUM(F10:H10)/COUNTIF(F10:H10,"&gt;0")),0)</f>
        <v>0.10752105985731439</v>
      </c>
      <c r="L10" s="11"/>
      <c r="M10" s="9">
        <f t="shared" ref="M10:M12" si="3">MIN(F10:H10)</f>
        <v>3.4054000000000002</v>
      </c>
      <c r="N10" s="9">
        <v>3.746</v>
      </c>
      <c r="O10" s="10">
        <f t="shared" ref="O10:O12" si="4">N10*E10</f>
        <v>5057.1000000000004</v>
      </c>
    </row>
    <row r="11" spans="1:15" ht="51.75" customHeight="1" x14ac:dyDescent="0.25">
      <c r="A11" s="11">
        <v>4</v>
      </c>
      <c r="B11" s="11" t="s">
        <v>28</v>
      </c>
      <c r="C11" s="11" t="s">
        <v>29</v>
      </c>
      <c r="D11" s="12" t="s">
        <v>23</v>
      </c>
      <c r="E11" s="11">
        <v>1400</v>
      </c>
      <c r="F11" s="9">
        <v>2.8250000000000002</v>
      </c>
      <c r="G11" s="9">
        <v>3.4540000000000002</v>
      </c>
      <c r="H11" s="9">
        <v>3.3635999999999999</v>
      </c>
      <c r="I11" s="11">
        <f t="shared" si="0"/>
        <v>3.2141999999999999</v>
      </c>
      <c r="J11" s="9">
        <f t="shared" si="1"/>
        <v>0.34007428600233797</v>
      </c>
      <c r="K11" s="8">
        <f t="shared" si="2"/>
        <v>0.10580371041078276</v>
      </c>
      <c r="L11" s="11"/>
      <c r="M11" s="9">
        <f t="shared" si="3"/>
        <v>2.8250000000000002</v>
      </c>
      <c r="N11" s="9">
        <v>3.1074999999999999</v>
      </c>
      <c r="O11" s="10">
        <f t="shared" si="4"/>
        <v>4350.5</v>
      </c>
    </row>
    <row r="12" spans="1:15" ht="51.75" customHeight="1" x14ac:dyDescent="0.25">
      <c r="A12" s="11">
        <v>5</v>
      </c>
      <c r="B12" s="11" t="s">
        <v>30</v>
      </c>
      <c r="C12" s="11" t="s">
        <v>31</v>
      </c>
      <c r="D12" s="12" t="s">
        <v>23</v>
      </c>
      <c r="E12" s="11">
        <v>600</v>
      </c>
      <c r="F12" s="9">
        <v>9.86</v>
      </c>
      <c r="G12" s="9">
        <v>12.0909</v>
      </c>
      <c r="H12" s="9">
        <v>11.181800000000001</v>
      </c>
      <c r="I12" s="11">
        <f t="shared" si="0"/>
        <v>11.044233333333333</v>
      </c>
      <c r="J12" s="9">
        <f t="shared" si="1"/>
        <v>1.1217941626400691</v>
      </c>
      <c r="K12" s="8">
        <f t="shared" si="2"/>
        <v>0.10157284157102221</v>
      </c>
      <c r="L12" s="11"/>
      <c r="M12" s="9">
        <f t="shared" si="3"/>
        <v>9.86</v>
      </c>
      <c r="N12" s="9">
        <v>10.846</v>
      </c>
      <c r="O12" s="10">
        <f t="shared" si="4"/>
        <v>6507.6</v>
      </c>
    </row>
    <row r="13" spans="1:15" ht="20.25" customHeight="1" x14ac:dyDescent="0.25">
      <c r="A13" s="24" t="s">
        <v>32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6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9.25" customHeight="1" thickBot="1" x14ac:dyDescent="0.3">
      <c r="A16" s="5" t="s">
        <v>6</v>
      </c>
      <c r="B16" s="7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  <c r="O16" s="1"/>
    </row>
    <row r="17" spans="1:15" x14ac:dyDescent="0.25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 t="s">
        <v>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 t="s">
        <v>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 t="s">
        <v>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20" t="s">
        <v>33</v>
      </c>
      <c r="B22" s="20"/>
      <c r="C22" s="2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mergeCells count="14">
    <mergeCell ref="A3:O3"/>
    <mergeCell ref="A5:O5"/>
    <mergeCell ref="A2:O2"/>
    <mergeCell ref="A22:C22"/>
    <mergeCell ref="N6:N7"/>
    <mergeCell ref="M6:M7"/>
    <mergeCell ref="E6:E7"/>
    <mergeCell ref="D6:D7"/>
    <mergeCell ref="C6:C7"/>
    <mergeCell ref="I6:I7"/>
    <mergeCell ref="B6:B7"/>
    <mergeCell ref="A6:A7"/>
    <mergeCell ref="A13:O13"/>
    <mergeCell ref="O6:O7"/>
  </mergeCells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2026-08-27T07:23:49Z</dcterms:modified>
</cp:coreProperties>
</file>