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60" windowHeight="7656"/>
  </bookViews>
  <sheets>
    <sheet name="ОБОСНОВАНИЕ НМЦК" sheetId="5" r:id="rId1"/>
  </sheets>
  <calcPr calcId="162913"/>
</workbook>
</file>

<file path=xl/calcChain.xml><?xml version="1.0" encoding="utf-8"?>
<calcChain xmlns="http://schemas.openxmlformats.org/spreadsheetml/2006/main">
  <c r="O10" i="5" l="1"/>
  <c r="K10" i="5"/>
  <c r="L10" i="5" l="1"/>
  <c r="M10" i="5" s="1"/>
  <c r="N10" i="5" s="1"/>
  <c r="P10" i="5"/>
  <c r="O9" i="5"/>
  <c r="P9" i="5" s="1"/>
  <c r="K9" i="5"/>
  <c r="P11" i="5" l="1"/>
  <c r="L9" i="5"/>
  <c r="M9" i="5" s="1"/>
  <c r="N9" i="5" s="1"/>
</calcChain>
</file>

<file path=xl/sharedStrings.xml><?xml version="1.0" encoding="utf-8"?>
<sst xmlns="http://schemas.openxmlformats.org/spreadsheetml/2006/main" count="30" uniqueCount="28">
  <si>
    <t>Источник 1</t>
  </si>
  <si>
    <t>Источник 2</t>
  </si>
  <si>
    <t>Источник 3</t>
  </si>
  <si>
    <t>Источник 4</t>
  </si>
  <si>
    <t>Источник 5</t>
  </si>
  <si>
    <t>Коэффициент вариации</t>
  </si>
  <si>
    <t>n</t>
  </si>
  <si>
    <t>Среднее квадратичное отклонение</t>
  </si>
  <si>
    <t>Средняя стоимость товара, руб.</t>
  </si>
  <si>
    <t>&lt;ц&gt;</t>
  </si>
  <si>
    <t>Сумма (НМЦК), руб.</t>
  </si>
  <si>
    <t>Источник 6</t>
  </si>
  <si>
    <t>Определение НМЦК методом сопоставимых рыночных цен (анализа рынка)</t>
  </si>
  <si>
    <t>Предмет закупки:</t>
  </si>
  <si>
    <t>Наименование товара (работы, услуги)</t>
  </si>
  <si>
    <t>ИТОГО НМЦК:</t>
  </si>
  <si>
    <t>Однородность (коэффициент вариации менее 33%)</t>
  </si>
  <si>
    <t>Количество значений, используемых в расчете</t>
  </si>
  <si>
    <t xml:space="preserve">Закупаемое количество          </t>
  </si>
  <si>
    <t>(v)</t>
  </si>
  <si>
    <t>Ед. измерения</t>
  </si>
  <si>
    <t>Источник 7</t>
  </si>
  <si>
    <r>
      <t>Цена поставщика за единицу товара, руб. (</t>
    </r>
    <r>
      <rPr>
        <i/>
        <sz val="8"/>
        <color theme="1"/>
        <rFont val="Times New Roman"/>
        <family val="1"/>
        <charset val="204"/>
      </rPr>
      <t>Цi</t>
    </r>
    <r>
      <rPr>
        <sz val="8"/>
        <color theme="1"/>
        <rFont val="Times New Roman"/>
        <family val="1"/>
        <charset val="204"/>
      </rPr>
      <t>)</t>
    </r>
  </si>
  <si>
    <t>Продукты питания</t>
  </si>
  <si>
    <t>Сосиски молочные.</t>
  </si>
  <si>
    <t>кг</t>
  </si>
  <si>
    <t>Начальник ОКБИ и ХО                                                                                                                                                  Гаврилов Р.А.</t>
  </si>
  <si>
    <t>Пельмени, 500 гр пачки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</si>
</sst>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u/>
      <sz val="8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43" fontId="2" fillId="0" borderId="1" xfId="1" applyFont="1" applyFill="1" applyBorder="1" applyAlignment="1">
      <alignment horizontal="center" vertical="center" wrapText="1"/>
    </xf>
    <xf numFmtId="0" fontId="3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43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9" fontId="3" fillId="0" borderId="0" xfId="0" applyNumberFormat="1" applyFont="1" applyFill="1" applyAlignment="1">
      <alignment horizontal="center" vertical="center"/>
    </xf>
    <xf numFmtId="43" fontId="3" fillId="0" borderId="0" xfId="0" applyNumberFormat="1" applyFont="1" applyFill="1" applyAlignment="1">
      <alignment horizontal="center"/>
    </xf>
    <xf numFmtId="0" fontId="3" fillId="0" borderId="0" xfId="0" applyFont="1" applyFill="1" applyBorder="1" applyAlignment="1"/>
    <xf numFmtId="43" fontId="3" fillId="0" borderId="0" xfId="0" applyNumberFormat="1" applyFont="1" applyFill="1" applyBorder="1" applyAlignment="1"/>
    <xf numFmtId="1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3" fontId="2" fillId="0" borderId="1" xfId="1" applyNumberFormat="1" applyFont="1" applyFill="1" applyBorder="1" applyAlignment="1">
      <alignment wrapText="1"/>
    </xf>
    <xf numFmtId="164" fontId="3" fillId="0" borderId="1" xfId="1" applyNumberFormat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vertical="center" wrapText="1"/>
    </xf>
    <xf numFmtId="0" fontId="5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right" wrapText="1"/>
    </xf>
    <xf numFmtId="0" fontId="2" fillId="0" borderId="3" xfId="0" applyFont="1" applyFill="1" applyBorder="1" applyAlignment="1">
      <alignment horizontal="right" wrapText="1"/>
    </xf>
    <xf numFmtId="0" fontId="2" fillId="0" borderId="4" xfId="0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</xdr:colOff>
      <xdr:row>7</xdr:row>
      <xdr:rowOff>133350</xdr:rowOff>
    </xdr:from>
    <xdr:to>
      <xdr:col>12</xdr:col>
      <xdr:colOff>28575</xdr:colOff>
      <xdr:row>7</xdr:row>
      <xdr:rowOff>441415</xdr:rowOff>
    </xdr:to>
    <xdr:pic>
      <xdr:nvPicPr>
        <xdr:cNvPr id="7" name="Рисунок 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1" y="1390650"/>
          <a:ext cx="6953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19051</xdr:colOff>
      <xdr:row>7</xdr:row>
      <xdr:rowOff>133350</xdr:rowOff>
    </xdr:from>
    <xdr:to>
      <xdr:col>12</xdr:col>
      <xdr:colOff>600075</xdr:colOff>
      <xdr:row>7</xdr:row>
      <xdr:rowOff>441415</xdr:rowOff>
    </xdr:to>
    <xdr:pic>
      <xdr:nvPicPr>
        <xdr:cNvPr id="8" name="Рисунок 7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1" y="1390650"/>
          <a:ext cx="581024" cy="314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15</xdr:col>
      <xdr:colOff>0</xdr:colOff>
      <xdr:row>7</xdr:row>
      <xdr:rowOff>57150</xdr:rowOff>
    </xdr:from>
    <xdr:to>
      <xdr:col>15</xdr:col>
      <xdr:colOff>962025</xdr:colOff>
      <xdr:row>7</xdr:row>
      <xdr:rowOff>419100</xdr:rowOff>
    </xdr:to>
    <xdr:pic>
      <xdr:nvPicPr>
        <xdr:cNvPr id="11" name="Рисунок 10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0850" y="1314450"/>
          <a:ext cx="96202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9"/>
  <sheetViews>
    <sheetView tabSelected="1" zoomScale="110" zoomScaleNormal="110" workbookViewId="0">
      <selection activeCell="Q7" sqref="Q7"/>
    </sheetView>
  </sheetViews>
  <sheetFormatPr defaultColWidth="9.109375" defaultRowHeight="10.199999999999999" x14ac:dyDescent="0.2"/>
  <cols>
    <col min="1" max="1" width="14.88671875" style="2" customWidth="1"/>
    <col min="2" max="2" width="8" style="2" customWidth="1"/>
    <col min="3" max="3" width="8.44140625" style="2" customWidth="1"/>
    <col min="4" max="10" width="11" style="2" customWidth="1"/>
    <col min="11" max="11" width="8.33203125" style="2" customWidth="1"/>
    <col min="12" max="12" width="10" style="2" customWidth="1"/>
    <col min="13" max="13" width="9.33203125" style="2" customWidth="1"/>
    <col min="14" max="14" width="9.5546875" style="2" customWidth="1"/>
    <col min="15" max="15" width="10.44140625" style="2" customWidth="1"/>
    <col min="16" max="16" width="15.44140625" style="2" customWidth="1"/>
    <col min="17" max="17" width="9.109375" style="2"/>
    <col min="18" max="18" width="15.5546875" style="2" bestFit="1" customWidth="1"/>
    <col min="19" max="16384" width="9.109375" style="2"/>
  </cols>
  <sheetData>
    <row r="2" spans="1:16" x14ac:dyDescent="0.2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4" spans="1:16" ht="12.75" customHeight="1" x14ac:dyDescent="0.25">
      <c r="A4" s="21" t="s">
        <v>13</v>
      </c>
      <c r="B4" s="21"/>
      <c r="C4" s="21"/>
      <c r="D4" s="27" t="s">
        <v>23</v>
      </c>
      <c r="E4" s="27"/>
      <c r="F4" s="19"/>
      <c r="N4" s="29" t="s">
        <v>15</v>
      </c>
      <c r="O4" s="29"/>
      <c r="P4" s="15">
        <v>11418</v>
      </c>
    </row>
    <row r="6" spans="1:16" ht="30" customHeight="1" x14ac:dyDescent="0.2">
      <c r="A6" s="26" t="s">
        <v>14</v>
      </c>
      <c r="B6" s="26" t="s">
        <v>20</v>
      </c>
      <c r="C6" s="26" t="s">
        <v>18</v>
      </c>
      <c r="D6" s="26" t="s">
        <v>22</v>
      </c>
      <c r="E6" s="26"/>
      <c r="F6" s="26"/>
      <c r="G6" s="26"/>
      <c r="H6" s="26"/>
      <c r="I6" s="26"/>
      <c r="J6" s="26"/>
      <c r="K6" s="26" t="s">
        <v>17</v>
      </c>
      <c r="L6" s="26" t="s">
        <v>7</v>
      </c>
      <c r="M6" s="26" t="s">
        <v>5</v>
      </c>
      <c r="N6" s="26" t="s">
        <v>16</v>
      </c>
      <c r="O6" s="26" t="s">
        <v>8</v>
      </c>
      <c r="P6" s="26" t="s">
        <v>10</v>
      </c>
    </row>
    <row r="7" spans="1:16" x14ac:dyDescent="0.2">
      <c r="A7" s="26"/>
      <c r="B7" s="26"/>
      <c r="C7" s="26"/>
      <c r="D7" s="26" t="s">
        <v>0</v>
      </c>
      <c r="E7" s="26" t="s">
        <v>1</v>
      </c>
      <c r="F7" s="26" t="s">
        <v>2</v>
      </c>
      <c r="G7" s="26" t="s">
        <v>3</v>
      </c>
      <c r="H7" s="26" t="s">
        <v>4</v>
      </c>
      <c r="I7" s="26" t="s">
        <v>11</v>
      </c>
      <c r="J7" s="26" t="s">
        <v>21</v>
      </c>
      <c r="K7" s="26"/>
      <c r="L7" s="26"/>
      <c r="M7" s="26"/>
      <c r="N7" s="26"/>
      <c r="O7" s="26"/>
      <c r="P7" s="26"/>
    </row>
    <row r="8" spans="1:16" ht="35.25" customHeight="1" x14ac:dyDescent="0.2">
      <c r="A8" s="26"/>
      <c r="B8" s="26"/>
      <c r="C8" s="3" t="s">
        <v>19</v>
      </c>
      <c r="D8" s="26"/>
      <c r="E8" s="26"/>
      <c r="F8" s="26"/>
      <c r="G8" s="26"/>
      <c r="H8" s="26"/>
      <c r="I8" s="26"/>
      <c r="J8" s="26"/>
      <c r="K8" s="4" t="s">
        <v>6</v>
      </c>
      <c r="L8" s="5"/>
      <c r="M8" s="5"/>
      <c r="N8" s="26"/>
      <c r="O8" s="6" t="s">
        <v>9</v>
      </c>
      <c r="P8" s="4"/>
    </row>
    <row r="9" spans="1:16" x14ac:dyDescent="0.2">
      <c r="A9" s="14" t="s">
        <v>24</v>
      </c>
      <c r="B9" s="14" t="s">
        <v>25</v>
      </c>
      <c r="C9" s="13">
        <v>10</v>
      </c>
      <c r="D9" s="1">
        <v>459.52</v>
      </c>
      <c r="E9" s="1">
        <v>473.88</v>
      </c>
      <c r="F9" s="1">
        <v>488.24</v>
      </c>
      <c r="G9" s="1"/>
      <c r="H9" s="1"/>
      <c r="I9" s="1"/>
      <c r="J9" s="1"/>
      <c r="K9" s="16">
        <f t="shared" ref="K9" si="0">COUNT(D9:J9)</f>
        <v>3</v>
      </c>
      <c r="L9" s="7">
        <f t="shared" ref="L9" si="1">SQRT(((IF(D9&gt;0,(D9-O9)^2,0)+IF(E9&gt;0,(E9-O9)^2,0)+IF(F9&gt;0,(F9-O9)^2,0)+IF(G9&gt;0,(G9-O9)^2,0)+IF(I9&gt;0,(I9-O9)^2,0)+IF(J9&gt;0,(J9-O9)^2,0))/(K9-1)))</f>
        <v>14.360000000000014</v>
      </c>
      <c r="M9" s="17">
        <f t="shared" ref="M9" si="2">IF(O9&gt;0,L9/O9*100,0)</f>
        <v>3.0303030303030329</v>
      </c>
      <c r="N9" s="17" t="str">
        <f t="shared" ref="N9" si="3">IF(M9&gt;0,IF(M9&lt;33,"да","нет")," ")</f>
        <v>да</v>
      </c>
      <c r="O9" s="18">
        <f t="shared" ref="O9" si="4">IF(SUM(D9:J9)=0,0,ROUND(AVERAGE(D9:J9),2))</f>
        <v>473.88</v>
      </c>
      <c r="P9" s="18">
        <f t="shared" ref="P9" si="5">ROUND(C9*O9,2)</f>
        <v>4738.8</v>
      </c>
    </row>
    <row r="10" spans="1:16" ht="20.399999999999999" x14ac:dyDescent="0.2">
      <c r="A10" s="14" t="s">
        <v>27</v>
      </c>
      <c r="B10" s="14" t="s">
        <v>25</v>
      </c>
      <c r="C10" s="13">
        <v>20</v>
      </c>
      <c r="D10" s="1">
        <v>323.83999999999997</v>
      </c>
      <c r="E10" s="1">
        <v>333.96</v>
      </c>
      <c r="F10" s="1">
        <v>344.08</v>
      </c>
      <c r="G10" s="1"/>
      <c r="H10" s="1"/>
      <c r="I10" s="1"/>
      <c r="J10" s="1"/>
      <c r="K10" s="16">
        <f t="shared" ref="K10" si="6">COUNT(D10:J10)</f>
        <v>3</v>
      </c>
      <c r="L10" s="7">
        <f t="shared" ref="L10" si="7">SQRT(((IF(D10&gt;0,(D10-O10)^2,0)+IF(E10&gt;0,(E10-O10)^2,0)+IF(F10&gt;0,(F10-O10)^2,0)+IF(G10&gt;0,(G10-O10)^2,0)+IF(I10&gt;0,(I10-O10)^2,0)+IF(J10&gt;0,(J10-O10)^2,0))/(K10-1)))</f>
        <v>10.120000000000005</v>
      </c>
      <c r="M10" s="17">
        <f t="shared" ref="M10" si="8">IF(O10&gt;0,L10/O10*100,0)</f>
        <v>3.0303030303030316</v>
      </c>
      <c r="N10" s="17" t="str">
        <f t="shared" ref="N10" si="9">IF(M10&gt;0,IF(M10&lt;33,"да","нет")," ")</f>
        <v>да</v>
      </c>
      <c r="O10" s="18">
        <f t="shared" ref="O10" si="10">IF(SUM(D10:J10)=0,0,ROUND(AVERAGE(D10:J10),2))</f>
        <v>333.96</v>
      </c>
      <c r="P10" s="18">
        <f t="shared" ref="P10" si="11">ROUND(C10*O10,2)</f>
        <v>6679.2</v>
      </c>
    </row>
    <row r="11" spans="1:16" ht="41.25" customHeight="1" x14ac:dyDescent="0.2">
      <c r="A11" s="23" t="s">
        <v>15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15">
        <f>SUM(P9:P10)</f>
        <v>11418</v>
      </c>
    </row>
    <row r="12" spans="1:16" ht="27" customHeight="1" x14ac:dyDescent="0.2">
      <c r="B12" s="8"/>
      <c r="C12" s="9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4" spans="1:16" x14ac:dyDescent="0.2">
      <c r="A14" s="22" t="s">
        <v>26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11"/>
      <c r="O14" s="11"/>
      <c r="P14" s="12"/>
    </row>
    <row r="15" spans="1:16" x14ac:dyDescent="0.2">
      <c r="A15" s="20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11"/>
      <c r="O15" s="11"/>
      <c r="P15" s="12"/>
    </row>
    <row r="16" spans="1:16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11"/>
      <c r="O16" s="11"/>
      <c r="P16" s="12"/>
    </row>
    <row r="17" spans="1:16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11"/>
      <c r="O17" s="11"/>
      <c r="P17" s="12"/>
    </row>
    <row r="18" spans="1:16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11"/>
      <c r="O18" s="11"/>
      <c r="P18" s="12"/>
    </row>
    <row r="19" spans="1:16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11"/>
      <c r="O19" s="11"/>
      <c r="P19" s="12"/>
    </row>
  </sheetData>
  <mergeCells count="28">
    <mergeCell ref="A2:P2"/>
    <mergeCell ref="A6:A8"/>
    <mergeCell ref="B6:B8"/>
    <mergeCell ref="L6:L7"/>
    <mergeCell ref="C6:C7"/>
    <mergeCell ref="N4:O4"/>
    <mergeCell ref="P6:P7"/>
    <mergeCell ref="M6:M7"/>
    <mergeCell ref="N6:N8"/>
    <mergeCell ref="K6:K7"/>
    <mergeCell ref="O6:O7"/>
    <mergeCell ref="D6:J6"/>
    <mergeCell ref="D7:D8"/>
    <mergeCell ref="E7:E8"/>
    <mergeCell ref="F7:F8"/>
    <mergeCell ref="G7:G8"/>
    <mergeCell ref="A19:M19"/>
    <mergeCell ref="A4:C4"/>
    <mergeCell ref="A14:M14"/>
    <mergeCell ref="A15:M15"/>
    <mergeCell ref="A16:M16"/>
    <mergeCell ref="A17:M17"/>
    <mergeCell ref="A18:M18"/>
    <mergeCell ref="A11:O11"/>
    <mergeCell ref="I7:I8"/>
    <mergeCell ref="J7:J8"/>
    <mergeCell ref="H7:H8"/>
    <mergeCell ref="D4:E4"/>
  </mergeCells>
  <pageMargins left="0.39370078740157483" right="0.39370078740157483" top="0.78740157480314965" bottom="0.78740157480314965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2026-05-25T17:20:51Z</dcterms:modified>
</cp:coreProperties>
</file>