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НМЦК" sheetId="2" r:id="rId1"/>
  </sheets>
  <definedNames>
    <definedName name="_xlnm.Print_Area" localSheetId="0">НМЦК!$A$1:$M$19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0" i="2" l="1"/>
  <c r="J9" i="2" l="1"/>
  <c r="I9" i="2"/>
  <c r="L9" i="2" s="1"/>
  <c r="M9" i="2" s="1"/>
  <c r="J8" i="2"/>
  <c r="I8" i="2"/>
  <c r="L8" i="2" s="1"/>
  <c r="M8" i="2" s="1"/>
  <c r="K9" i="2" l="1"/>
  <c r="K8" i="2"/>
  <c r="J6" i="2"/>
  <c r="I6" i="2"/>
  <c r="L6" i="2" s="1"/>
  <c r="M6" i="2" s="1"/>
  <c r="K6" i="2" l="1"/>
  <c r="J7" i="2"/>
  <c r="I7" i="2"/>
  <c r="L7" i="2" s="1"/>
  <c r="M7" i="2" s="1"/>
  <c r="K7" i="2" l="1"/>
</calcChain>
</file>

<file path=xl/sharedStrings.xml><?xml version="1.0" encoding="utf-8"?>
<sst xmlns="http://schemas.openxmlformats.org/spreadsheetml/2006/main" count="31" uniqueCount="29">
  <si>
    <t>№</t>
  </si>
  <si>
    <t>Наименование предмета контракта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</si>
  <si>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</si>
  <si>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</si>
  <si>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</si>
  <si>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</si>
  <si>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</t>
  </si>
  <si>
    <r>
      <t xml:space="preserve">Средняя арифметическая цена за единицу, рублей                      </t>
    </r>
    <r>
      <rPr>
        <sz val="10"/>
        <color indexed="8"/>
        <rFont val="Times New Roman"/>
        <family val="1"/>
        <charset val="204"/>
      </rPr>
      <t xml:space="preserve">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>&gt;</t>
    </r>
    <r>
      <rPr>
        <i/>
        <sz val="10"/>
        <color indexed="8"/>
        <rFont val="Times New Roman"/>
        <family val="1"/>
        <charset val="204"/>
      </rPr>
      <t xml:space="preserve">  = </t>
    </r>
    <r>
      <rPr>
        <sz val="12"/>
        <color indexed="8"/>
        <rFont val="Calibri"/>
        <family val="2"/>
        <charset val="204"/>
      </rPr>
      <t>Σ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i/>
        <sz val="10"/>
        <color indexed="8"/>
        <rFont val="Times New Roman"/>
        <family val="1"/>
        <charset val="204"/>
      </rPr>
      <t>/n</t>
    </r>
  </si>
  <si>
    <t>Среднее квадратичное отклонение, рублей</t>
  </si>
  <si>
    <r>
      <t xml:space="preserve">коэффициент вариации цен V, (%)           </t>
    </r>
    <r>
      <rPr>
        <i/>
        <sz val="10"/>
        <color indexed="8"/>
        <rFont val="Times New Roman"/>
        <family val="1"/>
        <charset val="204"/>
      </rPr>
      <t xml:space="preserve">         </t>
    </r>
  </si>
  <si>
    <r>
      <rPr>
        <b/>
        <sz val="10"/>
        <color indexed="8"/>
        <rFont val="Times New Roman"/>
        <family val="1"/>
        <charset val="204"/>
      </rPr>
      <t>Н(М)ЦК</t>
    </r>
    <r>
      <rPr>
        <b/>
        <vertAlign val="superscript"/>
        <sz val="10"/>
        <color indexed="8"/>
        <rFont val="Times New Roman"/>
        <family val="1"/>
        <charset val="204"/>
      </rPr>
      <t>рын</t>
    </r>
    <r>
      <rPr>
        <b/>
        <sz val="10"/>
        <color indexed="8"/>
        <rFont val="Times New Roman"/>
        <family val="1"/>
        <charset val="204"/>
      </rPr>
      <t>, рублей</t>
    </r>
    <r>
      <rPr>
        <sz val="10"/>
        <color indexed="8"/>
        <rFont val="Times New Roman"/>
        <family val="1"/>
        <charset val="204"/>
      </rPr>
      <t xml:space="preserve">                  </t>
    </r>
  </si>
  <si>
    <t>В целях определения однородности совокупности значений выявленных цен, используемых в расчете Н(М)ЦК определили коэффициент вариации по формуле, представленной в столбце 12 таблицы, где: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 - коэффициент вариации цены;
σ – среднее квадратичное отклонение;
&lt;ц&gt;– средняя арифметическая величина цены единицы товара, работы, услуги.</t>
  </si>
  <si>
    <t>При расчете коэффициента вариации определили среднее квадратическое отклонение по формуле, представленной в столбце 11 таблицы, где:  
цi  - цена единицы товара, работы, услуги, указанная в источнике с номером i;
n – количество значений, используемых в расчете;
&lt;ц&gt;– средняя арифметическая величина цены единицы товара, работы, услуги.</t>
  </si>
  <si>
    <t>Совокупность значений, используемых в расчете, при определении Н(М)ЦК  считается неоднородной, если коэффициент вариации цены превышает 33%. Как видно из таблицы совокупность значений, используемых в расчете однородна, что удовлетворяет условиям.</t>
  </si>
  <si>
    <t>Приложение 1</t>
  </si>
  <si>
    <t>ОКПД2/КТРУ</t>
  </si>
  <si>
    <r>
      <t xml:space="preserve">Средняя  цена за единицу, рублей                      </t>
    </r>
    <r>
      <rPr>
        <sz val="10"/>
        <color indexed="8"/>
        <rFont val="Times New Roman"/>
        <family val="1"/>
        <charset val="204"/>
      </rPr>
      <t xml:space="preserve">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>&gt;</t>
    </r>
    <r>
      <rPr>
        <i/>
        <sz val="10"/>
        <color indexed="8"/>
        <rFont val="Times New Roman"/>
        <family val="1"/>
        <charset val="204"/>
      </rPr>
      <t xml:space="preserve">  = </t>
    </r>
    <r>
      <rPr>
        <sz val="12"/>
        <color indexed="8"/>
        <rFont val="Calibri"/>
        <family val="2"/>
        <charset val="204"/>
      </rPr>
      <t>Σ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i/>
        <sz val="10"/>
        <color indexed="8"/>
        <rFont val="Times New Roman"/>
        <family val="1"/>
        <charset val="204"/>
      </rPr>
      <t>/n</t>
    </r>
  </si>
  <si>
    <t xml:space="preserve">Обоснование начальной (максимальной) цены контракта (Н(М)ЦК) 
</t>
  </si>
  <si>
    <r>
      <t>Расчет  Н(М)ЦК проведен методом сопоставимых рыночных цен (анализа рынка), которая  определяется по формуле, приведенной в столбце 13 таблицы, где:
НМЦК</t>
    </r>
    <r>
      <rPr>
        <vertAlign val="superscript"/>
        <sz val="9"/>
        <color indexed="8"/>
        <rFont val="Times New Roman"/>
        <family val="1"/>
        <charset val="204"/>
      </rPr>
      <t>рын</t>
    </r>
    <r>
      <rPr>
        <sz val="9"/>
        <color indexed="8"/>
        <rFont val="Times New Roman"/>
        <family val="1"/>
        <charset val="204"/>
      </rPr>
      <t xml:space="preserve"> - Н(М)ЦК,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 - 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товаров.
</t>
    </r>
  </si>
  <si>
    <r>
      <t>Среднее значение цены за единицу товара по каждому наименованию товара определили по формуле, приведенной в столбце 10 таблицы, где:  
ц</t>
    </r>
    <r>
      <rPr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 - цена единицы товара, работы, услуги, указанная в источнике с номером i;
n – количество значений, используемых в расчете;
∑цi  - сумма значений используемых в расчете; 
&lt;ц&gt;– средняя арифметическая величина цены единицы товара, работы, услуги.
</t>
    </r>
  </si>
  <si>
    <t>КП 1</t>
  </si>
  <si>
    <t>КП 2</t>
  </si>
  <si>
    <t>КП 3</t>
  </si>
  <si>
    <t>шт</t>
  </si>
  <si>
    <t>Костюм противоинцефалитный</t>
  </si>
  <si>
    <t>пара</t>
  </si>
  <si>
    <t>Ботинки с высокими берцами (лето)</t>
  </si>
  <si>
    <t>Перчатки х/б</t>
  </si>
  <si>
    <t>Сапоги резиновые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</si>
</sst>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i/>
      <vertAlign val="subscript"/>
      <sz val="10"/>
      <color indexed="8"/>
      <name val="Times New Roman"/>
      <family val="1"/>
      <charset val="204"/>
    </font>
    <font>
      <b/>
      <vertAlign val="superscript"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9"/>
      <color indexed="8"/>
      <name val="Times New Roman"/>
      <family val="1"/>
      <charset val="204"/>
    </font>
    <font>
      <vertAlign val="subscript"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right" vertical="top" wrapText="1"/>
    </xf>
    <xf numFmtId="2" fontId="2" fillId="0" borderId="5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top" wrapText="1"/>
    </xf>
    <xf numFmtId="2" fontId="2" fillId="0" borderId="4" xfId="0" applyNumberFormat="1" applyFont="1" applyFill="1" applyBorder="1" applyAlignment="1">
      <alignment horizontal="center" vertical="top" wrapText="1"/>
    </xf>
    <xf numFmtId="2" fontId="2" fillId="0" borderId="5" xfId="0" applyNumberFormat="1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3</xdr:row>
      <xdr:rowOff>819150</xdr:rowOff>
    </xdr:from>
    <xdr:to>
      <xdr:col>10</xdr:col>
      <xdr:colOff>1448189</xdr:colOff>
      <xdr:row>3</xdr:row>
      <xdr:rowOff>1171575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03269" y="2150706"/>
          <a:ext cx="141961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638175</xdr:rowOff>
    </xdr:from>
    <xdr:to>
      <xdr:col>9</xdr:col>
      <xdr:colOff>1362075</xdr:colOff>
      <xdr:row>3</xdr:row>
      <xdr:rowOff>1181100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62800" y="2305050"/>
          <a:ext cx="13430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76200</xdr:colOff>
      <xdr:row>3</xdr:row>
      <xdr:rowOff>800100</xdr:rowOff>
    </xdr:from>
    <xdr:to>
      <xdr:col>12</xdr:col>
      <xdr:colOff>1562100</xdr:colOff>
      <xdr:row>3</xdr:row>
      <xdr:rowOff>1162050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725025" y="24669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showWhiteSpace="0" view="pageBreakPreview" topLeftCell="A3" zoomScale="98" zoomScaleNormal="100" zoomScaleSheetLayoutView="98" workbookViewId="0">
      <selection activeCell="F9" sqref="F9"/>
    </sheetView>
  </sheetViews>
  <sheetFormatPr defaultColWidth="9.109375" defaultRowHeight="13.2" x14ac:dyDescent="0.25"/>
  <cols>
    <col min="1" max="1" width="2.88671875" style="1" bestFit="1" customWidth="1"/>
    <col min="2" max="2" width="37.109375" style="1" customWidth="1"/>
    <col min="3" max="3" width="16.44140625" style="1" customWidth="1"/>
    <col min="4" max="4" width="6.88671875" style="1" bestFit="1" customWidth="1"/>
    <col min="5" max="5" width="8.33203125" style="1" bestFit="1" customWidth="1"/>
    <col min="6" max="6" width="9.77734375" style="1" bestFit="1" customWidth="1"/>
    <col min="7" max="7" width="8.88671875" style="1" bestFit="1" customWidth="1"/>
    <col min="8" max="8" width="9.77734375" style="1" bestFit="1" customWidth="1"/>
    <col min="9" max="9" width="17.109375" style="1" customWidth="1"/>
    <col min="10" max="10" width="22.33203125" style="1" customWidth="1"/>
    <col min="11" max="11" width="21.88671875" style="1" customWidth="1"/>
    <col min="12" max="12" width="18.6640625" style="1" customWidth="1"/>
    <col min="13" max="13" width="27.6640625" style="1" customWidth="1"/>
    <col min="14" max="16384" width="9.109375" style="1"/>
  </cols>
  <sheetData>
    <row r="1" spans="1:13" x14ac:dyDescent="0.25">
      <c r="B1" s="26" t="s">
        <v>14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2.75" customHeight="1" x14ac:dyDescent="0.25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75.75" customHeight="1" x14ac:dyDescent="0.25">
      <c r="A3" s="29" t="s">
        <v>0</v>
      </c>
      <c r="B3" s="30" t="s">
        <v>1</v>
      </c>
      <c r="C3" s="30" t="s">
        <v>15</v>
      </c>
      <c r="D3" s="30" t="s">
        <v>2</v>
      </c>
      <c r="E3" s="32" t="s">
        <v>3</v>
      </c>
      <c r="F3" s="34" t="s">
        <v>4</v>
      </c>
      <c r="G3" s="35"/>
      <c r="H3" s="35"/>
      <c r="I3" s="36" t="s">
        <v>5</v>
      </c>
      <c r="J3" s="37"/>
      <c r="K3" s="38"/>
      <c r="L3" s="10"/>
      <c r="M3" s="2" t="s">
        <v>6</v>
      </c>
    </row>
    <row r="4" spans="1:13" ht="90.75" customHeight="1" x14ac:dyDescent="0.25">
      <c r="A4" s="30"/>
      <c r="B4" s="31"/>
      <c r="C4" s="31"/>
      <c r="D4" s="31"/>
      <c r="E4" s="33"/>
      <c r="F4" s="12" t="s">
        <v>20</v>
      </c>
      <c r="G4" s="12" t="s">
        <v>21</v>
      </c>
      <c r="H4" s="12" t="s">
        <v>22</v>
      </c>
      <c r="I4" s="2" t="s">
        <v>7</v>
      </c>
      <c r="J4" s="2" t="s">
        <v>8</v>
      </c>
      <c r="K4" s="3" t="s">
        <v>9</v>
      </c>
      <c r="L4" s="2" t="s">
        <v>16</v>
      </c>
      <c r="M4" s="4" t="s">
        <v>10</v>
      </c>
    </row>
    <row r="5" spans="1:13" x14ac:dyDescent="0.25">
      <c r="A5" s="8">
        <v>1</v>
      </c>
      <c r="B5" s="8">
        <v>2</v>
      </c>
      <c r="C5" s="6">
        <v>3</v>
      </c>
      <c r="D5" s="5">
        <v>4</v>
      </c>
      <c r="E5" s="8">
        <v>5</v>
      </c>
      <c r="F5" s="7">
        <v>6</v>
      </c>
      <c r="G5" s="7">
        <v>7</v>
      </c>
      <c r="H5" s="7">
        <v>8</v>
      </c>
      <c r="I5" s="7">
        <v>10</v>
      </c>
      <c r="J5" s="7">
        <v>11</v>
      </c>
      <c r="K5" s="5">
        <v>12</v>
      </c>
      <c r="L5" s="5">
        <v>13</v>
      </c>
      <c r="M5" s="7">
        <v>14</v>
      </c>
    </row>
    <row r="6" spans="1:13" ht="19.2" customHeight="1" x14ac:dyDescent="0.25">
      <c r="A6" s="13">
        <v>1</v>
      </c>
      <c r="B6" s="23" t="s">
        <v>24</v>
      </c>
      <c r="C6" s="6"/>
      <c r="D6" s="14" t="s">
        <v>23</v>
      </c>
      <c r="E6" s="8">
        <v>2</v>
      </c>
      <c r="F6" s="40">
        <v>1960</v>
      </c>
      <c r="G6" s="7">
        <v>2150</v>
      </c>
      <c r="H6" s="7">
        <v>2300</v>
      </c>
      <c r="I6" s="18">
        <f t="shared" ref="I6" si="0">(F6+G6+H6)/3</f>
        <v>2136.6666666666665</v>
      </c>
      <c r="J6" s="19">
        <f t="shared" ref="J6" si="1">STDEV(F6:H6)</f>
        <v>170.39170558842744</v>
      </c>
      <c r="K6" s="20">
        <f t="shared" ref="K6" si="2">J6/I6*100</f>
        <v>7.9746508075707077</v>
      </c>
      <c r="L6" s="18">
        <f t="shared" ref="L6" si="3">ROUND(I6,2)</f>
        <v>2136.67</v>
      </c>
      <c r="M6" s="21">
        <f t="shared" ref="M6" si="4">L6*E6</f>
        <v>4273.34</v>
      </c>
    </row>
    <row r="7" spans="1:13" ht="19.2" customHeight="1" x14ac:dyDescent="0.25">
      <c r="A7" s="13">
        <v>2</v>
      </c>
      <c r="B7" s="17" t="s">
        <v>26</v>
      </c>
      <c r="C7" s="16"/>
      <c r="D7" s="15" t="s">
        <v>25</v>
      </c>
      <c r="E7" s="15">
        <v>2</v>
      </c>
      <c r="F7" s="41">
        <v>2300</v>
      </c>
      <c r="G7" s="18">
        <v>2500</v>
      </c>
      <c r="H7" s="22">
        <v>2650</v>
      </c>
      <c r="I7" s="18">
        <f t="shared" ref="I7" si="5">(F7+G7+H7)/3</f>
        <v>2483.3333333333335</v>
      </c>
      <c r="J7" s="19">
        <f t="shared" ref="J7" si="6">STDEV(F7:H7)</f>
        <v>175.59422921421233</v>
      </c>
      <c r="K7" s="20">
        <f t="shared" ref="K7" si="7">J7/I7*100</f>
        <v>7.0709085589615697</v>
      </c>
      <c r="L7" s="18">
        <f t="shared" ref="L7" si="8">ROUND(I7,2)</f>
        <v>2483.33</v>
      </c>
      <c r="M7" s="21">
        <f t="shared" ref="M7" si="9">L7*E7</f>
        <v>4966.66</v>
      </c>
    </row>
    <row r="8" spans="1:13" ht="19.2" customHeight="1" x14ac:dyDescent="0.25">
      <c r="A8" s="5">
        <v>3</v>
      </c>
      <c r="B8" s="17" t="s">
        <v>27</v>
      </c>
      <c r="C8" s="16"/>
      <c r="D8" s="15" t="s">
        <v>25</v>
      </c>
      <c r="E8" s="15">
        <v>150</v>
      </c>
      <c r="F8" s="41">
        <v>16.5</v>
      </c>
      <c r="G8" s="18">
        <v>18</v>
      </c>
      <c r="H8" s="22">
        <v>20</v>
      </c>
      <c r="I8" s="18">
        <f t="shared" ref="I8" si="10">(F8+G8+H8)/3</f>
        <v>18.166666666666668</v>
      </c>
      <c r="J8" s="19">
        <f t="shared" ref="J8" si="11">STDEV(F8:H8)</f>
        <v>1.7559422921421231</v>
      </c>
      <c r="K8" s="20">
        <f t="shared" ref="K8" si="12">J8/I8*100</f>
        <v>9.6657373879382913</v>
      </c>
      <c r="L8" s="18">
        <f t="shared" ref="L8" si="13">ROUND(I8,2)</f>
        <v>18.170000000000002</v>
      </c>
      <c r="M8" s="21">
        <f t="shared" ref="M8" si="14">L8*E8</f>
        <v>2725.5000000000005</v>
      </c>
    </row>
    <row r="9" spans="1:13" ht="19.2" customHeight="1" x14ac:dyDescent="0.25">
      <c r="A9" s="5">
        <v>4</v>
      </c>
      <c r="B9" s="17" t="s">
        <v>28</v>
      </c>
      <c r="C9" s="16"/>
      <c r="D9" s="15" t="s">
        <v>25</v>
      </c>
      <c r="E9" s="15">
        <v>2</v>
      </c>
      <c r="F9" s="41">
        <v>800</v>
      </c>
      <c r="G9" s="18">
        <v>900</v>
      </c>
      <c r="H9" s="22">
        <v>950</v>
      </c>
      <c r="I9" s="18">
        <f t="shared" ref="I9" si="15">(F9+G9+H9)/3</f>
        <v>883.33333333333337</v>
      </c>
      <c r="J9" s="19">
        <f t="shared" ref="J9" si="16">STDEV(F9:H9)</f>
        <v>76.376261582597337</v>
      </c>
      <c r="K9" s="20">
        <f t="shared" ref="K9" si="17">J9/I9*100</f>
        <v>8.6463692357657358</v>
      </c>
      <c r="L9" s="18">
        <f t="shared" ref="L9" si="18">ROUND(I9,2)</f>
        <v>883.33</v>
      </c>
      <c r="M9" s="21">
        <f t="shared" ref="M9" si="19">L9*E9</f>
        <v>1766.66</v>
      </c>
    </row>
    <row r="10" spans="1:13" ht="99" customHeight="1" x14ac:dyDescent="0.25">
      <c r="B10" s="39" t="s">
        <v>18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9">
        <f>SUM(M6:M9)</f>
        <v>13732.16</v>
      </c>
    </row>
    <row r="11" spans="1:13" ht="69" customHeight="1" x14ac:dyDescent="0.25">
      <c r="B11" s="24" t="s">
        <v>19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ht="54" customHeight="1" x14ac:dyDescent="0.25">
      <c r="B12" s="24" t="s">
        <v>11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3" ht="57" customHeight="1" x14ac:dyDescent="0.25">
      <c r="B13" s="24" t="s">
        <v>12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ht="27" customHeight="1" x14ac:dyDescent="0.25">
      <c r="B14" s="25" t="s">
        <v>13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6" spans="1:13" ht="5.25" customHeight="1" x14ac:dyDescent="0.25"/>
    <row r="17" spans="3:3" x14ac:dyDescent="0.25">
      <c r="C17" s="11"/>
    </row>
  </sheetData>
  <sortState ref="B11:B17">
    <sortCondition ref="B10"/>
  </sortState>
  <mergeCells count="14">
    <mergeCell ref="B11:M11"/>
    <mergeCell ref="B12:M12"/>
    <mergeCell ref="B13:M13"/>
    <mergeCell ref="B14:M14"/>
    <mergeCell ref="B1:M1"/>
    <mergeCell ref="A2:M2"/>
    <mergeCell ref="A3:A4"/>
    <mergeCell ref="B3:B4"/>
    <mergeCell ref="C3:C4"/>
    <mergeCell ref="D3:D4"/>
    <mergeCell ref="E3:E4"/>
    <mergeCell ref="F3:H3"/>
    <mergeCell ref="I3:K3"/>
    <mergeCell ref="B10:L10"/>
  </mergeCells>
  <pageMargins left="0.25" right="0.25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2026-03-25T12:02:50Z</dcterms:modified>
</cp:coreProperties>
</file>