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21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N11" i="1" l="1"/>
  <c r="O11" i="1" s="1"/>
  <c r="P11" i="1" s="1"/>
  <c r="Q11" i="1" s="1"/>
  <c r="K11" i="1"/>
  <c r="L11" i="1" s="1"/>
  <c r="M11" i="1" s="1"/>
  <c r="N10" i="1"/>
  <c r="O10" i="1" s="1"/>
  <c r="P10" i="1" s="1"/>
  <c r="Q10" i="1" s="1"/>
  <c r="K10" i="1"/>
  <c r="L10" i="1" s="1"/>
  <c r="M10" i="1" s="1"/>
  <c r="I13" i="1" l="1"/>
  <c r="H13" i="1"/>
  <c r="G13" i="1"/>
  <c r="N12" i="1"/>
  <c r="O12" i="1" s="1"/>
  <c r="P12" i="1" s="1"/>
  <c r="Q12" i="1" s="1"/>
  <c r="K12" i="1"/>
  <c r="L12" i="1" s="1"/>
  <c r="M12" i="1" s="1"/>
  <c r="N9" i="1"/>
  <c r="O9" i="1" s="1"/>
  <c r="P9" i="1" s="1"/>
  <c r="Q9" i="1" s="1"/>
  <c r="K9" i="1"/>
  <c r="L9" i="1" s="1"/>
  <c r="M9" i="1" s="1"/>
  <c r="Q13" i="1" l="1"/>
</calcChain>
</file>

<file path=xl/sharedStrings.xml><?xml version="1.0" encoding="utf-8"?>
<sst xmlns="http://schemas.openxmlformats.org/spreadsheetml/2006/main" count="37" uniqueCount="32">
  <si>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Приложение</t>
  </si>
  <si>
    <t>№</t>
  </si>
  <si>
    <t>Наименование предмета контракта</t>
  </si>
  <si>
    <t>Ед. изм</t>
  </si>
  <si>
    <t>Кол-во</t>
  </si>
  <si>
    <t>Коммерческие предложения (руб./ед.изм.), статистика,данные реестра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</si>
  <si>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</si>
  <si>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</si>
  <si>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</si>
  <si>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</si>
  <si>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2"/>
        <color indexed="8"/>
        <rFont val="Times New Roman"/>
        <family val="1"/>
        <charset val="204"/>
      </rPr>
      <t xml:space="preserve">         (не должен превышать 33%)</t>
    </r>
  </si>
  <si>
    <r>
      <rPr>
        <sz val="12"/>
        <color indexed="8"/>
        <rFont val="Times New Roman"/>
        <family val="1"/>
        <charset val="204"/>
      </rPr>
  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</si>
  <si>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</si>
  <si>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до сотых долей после запятой (руб.)</t>
  </si>
  <si>
    <t>Н(М)ЦК, ЦКЕП контракта с учетом округления цены за единицу (руб.)</t>
  </si>
  <si>
    <t>Исполнитель:</t>
  </si>
  <si>
    <t>специалист по закупкам</t>
  </si>
  <si>
    <t>(должность)</t>
  </si>
  <si>
    <t xml:space="preserve">         (подпись/расшифровка подписи)</t>
  </si>
  <si>
    <t>усл. ед.</t>
  </si>
  <si>
    <t>Содержание нитратов в почве</t>
  </si>
  <si>
    <t>Определение примесей в воде природной</t>
  </si>
  <si>
    <t>Определение запаха в воде</t>
  </si>
  <si>
    <t>Экспертное заключение о соответствии (несоответствии) государственным санитарно-эпидемиологическим требованиям по результатам лабораторных исследований</t>
  </si>
  <si>
    <t xml:space="preserve">Обоснованная НМЦК составила 6919,23 минимальная предложенная потенциальным исполнителем. </t>
  </si>
  <si>
    <t>Экспертное заключение мелкого объекта (пляжа)</t>
  </si>
  <si>
    <t>Санитарно-эпидемиологическая экспертиза вновь открываемых и действующих мелких объектов (пляжа)</t>
  </si>
  <si>
    <t>______________  Е.О.Гайдунова</t>
  </si>
  <si>
    <t>Поставщик №1 Коммерческое предложение №1327 от 25.06.2026</t>
  </si>
  <si>
    <t>Поставщик №2 Коммерческое предложение №1329 от 25.06.2026</t>
  </si>
  <si>
    <t>Поставщик №3 Коммерческое предложение №1328 от 25.06.2026</t>
  </si>
  <si>
    <t>Об+RC:R[10]C[16]основание начальной (максимальной) цены контракта, цены контракта Используемый метод определения НМЦК - метод сопоставимых рыночных цен (анализ рынка) - ст.22 Федерального закона от 05.04.2013 г №44-ФЗ
Товары, цены на которые  представили условные поставщики, признаются однородными, т.к. коэффициент вариации не превышает 33%
  Расчет начальной цены за единицу продукции, 
установленной Заказчиком на момент проведения закупки*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</si>
</sst>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0" xfId="0" applyFont="1"/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2" fontId="4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2" fontId="6" fillId="0" borderId="0" xfId="0" applyNumberFormat="1" applyFont="1" applyAlignment="1">
      <alignment horizontal="center"/>
    </xf>
    <xf numFmtId="0" fontId="6" fillId="0" borderId="0" xfId="0" applyFont="1"/>
    <xf numFmtId="14" fontId="0" fillId="0" borderId="0" xfId="0" applyNumberFormat="1"/>
    <xf numFmtId="14" fontId="8" fillId="0" borderId="0" xfId="0" applyNumberFormat="1" applyFont="1"/>
    <xf numFmtId="0" fontId="7" fillId="0" borderId="0" xfId="0" applyFont="1"/>
    <xf numFmtId="0" fontId="8" fillId="0" borderId="0" xfId="0" applyFont="1" applyAlignment="1">
      <alignment wrapText="1"/>
    </xf>
    <xf numFmtId="0" fontId="8" fillId="0" borderId="0" xfId="0" applyFont="1"/>
    <xf numFmtId="2" fontId="8" fillId="0" borderId="0" xfId="0" applyNumberFormat="1" applyFont="1" applyAlignment="1">
      <alignment horizontal="center"/>
    </xf>
    <xf numFmtId="2" fontId="8" fillId="0" borderId="0" xfId="0" applyNumberFormat="1" applyFont="1" applyAlignment="1"/>
    <xf numFmtId="0" fontId="0" fillId="0" borderId="6" xfId="0" applyBorder="1"/>
    <xf numFmtId="0" fontId="8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top" wrapText="1"/>
    </xf>
    <xf numFmtId="14" fontId="6" fillId="0" borderId="0" xfId="0" applyNumberFormat="1" applyFont="1" applyAlignment="1">
      <alignment wrapText="1"/>
    </xf>
    <xf numFmtId="0" fontId="9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2" fontId="8" fillId="0" borderId="5" xfId="0" applyNumberFormat="1" applyFont="1" applyBorder="1" applyAlignment="1">
      <alignment horizontal="center"/>
    </xf>
    <xf numFmtId="2" fontId="8" fillId="0" borderId="5" xfId="0" applyNumberFormat="1" applyFont="1" applyBorder="1" applyAlignment="1"/>
    <xf numFmtId="2" fontId="8" fillId="0" borderId="7" xfId="0" applyNumberFormat="1" applyFont="1" applyBorder="1" applyAlignment="1">
      <alignment horizontal="center"/>
    </xf>
    <xf numFmtId="0" fontId="8" fillId="0" borderId="8" xfId="0" applyFont="1" applyBorder="1" applyAlignment="1">
      <alignment wrapText="1"/>
    </xf>
    <xf numFmtId="0" fontId="8" fillId="0" borderId="8" xfId="0" applyFont="1" applyBorder="1"/>
    <xf numFmtId="0" fontId="8" fillId="0" borderId="9" xfId="0" applyFont="1" applyBorder="1"/>
    <xf numFmtId="0" fontId="10" fillId="2" borderId="5" xfId="0" applyFont="1" applyFill="1" applyBorder="1" applyAlignment="1">
      <alignment horizontal="justify" vertical="top" wrapText="1"/>
    </xf>
    <xf numFmtId="0" fontId="8" fillId="0" borderId="5" xfId="0" applyFont="1" applyBorder="1" applyAlignment="1">
      <alignment wrapText="1"/>
    </xf>
    <xf numFmtId="0" fontId="4" fillId="0" borderId="10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2" fontId="4" fillId="0" borderId="12" xfId="0" applyNumberFormat="1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left" vertical="top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7" fillId="0" borderId="0" xfId="0" applyFont="1"/>
    <xf numFmtId="0" fontId="1" fillId="0" borderId="1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4" fillId="0" borderId="3" xfId="0" applyFont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5</xdr:row>
      <xdr:rowOff>952500</xdr:rowOff>
    </xdr:from>
    <xdr:to>
      <xdr:col>13</xdr:col>
      <xdr:colOff>0</xdr:colOff>
      <xdr:row>5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63225" y="4057650"/>
          <a:ext cx="12192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5</xdr:row>
      <xdr:rowOff>923925</xdr:rowOff>
    </xdr:from>
    <xdr:to>
      <xdr:col>11</xdr:col>
      <xdr:colOff>1019175</xdr:colOff>
      <xdr:row>5</xdr:row>
      <xdr:rowOff>1362075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372600" y="402907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108697</xdr:colOff>
      <xdr:row>5</xdr:row>
      <xdr:rowOff>1913965</xdr:rowOff>
    </xdr:from>
    <xdr:to>
      <xdr:col>13</xdr:col>
      <xdr:colOff>1594597</xdr:colOff>
      <xdr:row>5</xdr:row>
      <xdr:rowOff>2275915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891122" y="5019115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266700</xdr:colOff>
      <xdr:row>5</xdr:row>
      <xdr:rowOff>1400175</xdr:rowOff>
    </xdr:from>
    <xdr:to>
      <xdr:col>13</xdr:col>
      <xdr:colOff>419100</xdr:colOff>
      <xdr:row>5</xdr:row>
      <xdr:rowOff>1628775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049125" y="45053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22"/>
  <sheetViews>
    <sheetView tabSelected="1" topLeftCell="A6" zoomScale="85" zoomScaleNormal="85" workbookViewId="0">
      <selection activeCell="A3" sqref="A3:Q24"/>
    </sheetView>
  </sheetViews>
  <sheetFormatPr defaultRowHeight="15" x14ac:dyDescent="0.25"/>
  <cols>
    <col min="1" max="1" width="5.140625" customWidth="1"/>
    <col min="2" max="2" width="27.7109375" style="10" customWidth="1"/>
    <col min="3" max="3" width="10.28515625" customWidth="1"/>
    <col min="4" max="4" width="13.42578125" customWidth="1"/>
    <col min="5" max="5" width="11.7109375" customWidth="1"/>
    <col min="6" max="6" width="9.5703125" customWidth="1"/>
    <col min="7" max="8" width="12.42578125" customWidth="1"/>
    <col min="9" max="9" width="12.140625" customWidth="1"/>
    <col min="11" max="11" width="16" customWidth="1"/>
    <col min="12" max="12" width="17.85546875" customWidth="1"/>
    <col min="13" max="13" width="18.5703125" customWidth="1"/>
    <col min="14" max="14" width="29.5703125" customWidth="1"/>
    <col min="15" max="15" width="15.5703125" customWidth="1"/>
    <col min="16" max="16" width="24.7109375" customWidth="1"/>
    <col min="17" max="17" width="19.42578125" customWidth="1"/>
    <col min="18" max="18" width="15.85546875" customWidth="1"/>
  </cols>
  <sheetData>
    <row r="3" spans="1:17" ht="36.75" customHeight="1" x14ac:dyDescent="0.25">
      <c r="A3" s="42" t="s">
        <v>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spans="1:17" s="1" customFormat="1" ht="132" customHeight="1" x14ac:dyDescent="0.2">
      <c r="A4" s="43" t="s">
        <v>31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</row>
    <row r="5" spans="1:17" s="1" customFormat="1" ht="45.75" customHeight="1" x14ac:dyDescent="0.25">
      <c r="A5" s="44" t="s">
        <v>1</v>
      </c>
      <c r="B5" s="44" t="s">
        <v>2</v>
      </c>
      <c r="C5" s="44" t="s">
        <v>3</v>
      </c>
      <c r="D5" s="44" t="s">
        <v>4</v>
      </c>
      <c r="E5" s="47" t="s">
        <v>5</v>
      </c>
      <c r="F5" s="47"/>
      <c r="G5" s="47"/>
      <c r="H5" s="47"/>
      <c r="I5" s="47"/>
      <c r="J5" s="47"/>
      <c r="K5" s="48" t="s">
        <v>6</v>
      </c>
      <c r="L5" s="45"/>
      <c r="M5" s="45"/>
      <c r="N5" s="49" t="s">
        <v>7</v>
      </c>
      <c r="O5" s="45"/>
      <c r="P5" s="45"/>
      <c r="Q5" s="45"/>
    </row>
    <row r="6" spans="1:17" s="1" customFormat="1" ht="188.25" customHeight="1" x14ac:dyDescent="0.2">
      <c r="A6" s="45"/>
      <c r="B6" s="46"/>
      <c r="C6" s="46"/>
      <c r="D6" s="46"/>
      <c r="E6" s="3"/>
      <c r="F6" s="3"/>
      <c r="G6" s="3" t="s">
        <v>28</v>
      </c>
      <c r="H6" s="3" t="s">
        <v>29</v>
      </c>
      <c r="I6" s="3" t="s">
        <v>30</v>
      </c>
      <c r="J6" s="3"/>
      <c r="K6" s="3" t="s">
        <v>8</v>
      </c>
      <c r="L6" s="2" t="s">
        <v>9</v>
      </c>
      <c r="M6" s="4" t="s">
        <v>10</v>
      </c>
      <c r="N6" s="5" t="s">
        <v>11</v>
      </c>
      <c r="O6" s="5" t="s">
        <v>12</v>
      </c>
      <c r="P6" s="5" t="s">
        <v>13</v>
      </c>
      <c r="Q6" s="5" t="s">
        <v>14</v>
      </c>
    </row>
    <row r="7" spans="1:17" s="1" customFormat="1" ht="21" customHeight="1" x14ac:dyDescent="0.25">
      <c r="A7" s="20">
        <v>1</v>
      </c>
      <c r="B7" s="33" t="s">
        <v>20</v>
      </c>
      <c r="C7" s="25" t="s">
        <v>19</v>
      </c>
      <c r="D7" s="21">
        <v>2</v>
      </c>
      <c r="E7" s="22"/>
      <c r="F7" s="22"/>
      <c r="G7" s="22">
        <v>2239.31</v>
      </c>
      <c r="H7" s="22">
        <v>2700</v>
      </c>
      <c r="I7" s="22">
        <v>3150</v>
      </c>
      <c r="J7" s="22"/>
      <c r="K7" s="22"/>
      <c r="L7" s="34"/>
      <c r="M7" s="4"/>
      <c r="N7" s="5"/>
      <c r="O7" s="5"/>
      <c r="P7" s="5"/>
      <c r="Q7" s="5"/>
    </row>
    <row r="8" spans="1:17" s="1" customFormat="1" ht="29.25" customHeight="1" x14ac:dyDescent="0.25">
      <c r="A8" s="20">
        <v>2</v>
      </c>
      <c r="B8" s="33" t="s">
        <v>21</v>
      </c>
      <c r="C8" s="25" t="s">
        <v>19</v>
      </c>
      <c r="D8" s="21">
        <v>1</v>
      </c>
      <c r="E8" s="22"/>
      <c r="F8" s="22"/>
      <c r="G8" s="22">
        <v>159.21</v>
      </c>
      <c r="H8" s="22">
        <v>185</v>
      </c>
      <c r="I8" s="22">
        <v>200</v>
      </c>
      <c r="J8" s="22"/>
      <c r="K8" s="22"/>
      <c r="L8" s="34"/>
      <c r="M8" s="4"/>
      <c r="N8" s="5"/>
      <c r="O8" s="5"/>
      <c r="P8" s="5"/>
      <c r="Q8" s="5"/>
    </row>
    <row r="9" spans="1:17" s="1" customFormat="1" ht="15.75" customHeight="1" x14ac:dyDescent="0.25">
      <c r="A9" s="20">
        <v>3</v>
      </c>
      <c r="B9" s="32" t="s">
        <v>22</v>
      </c>
      <c r="C9" s="25" t="s">
        <v>19</v>
      </c>
      <c r="D9" s="21">
        <v>2</v>
      </c>
      <c r="E9" s="35"/>
      <c r="F9" s="35"/>
      <c r="G9" s="35">
        <v>97.6</v>
      </c>
      <c r="H9" s="35">
        <v>120</v>
      </c>
      <c r="I9" s="35">
        <v>125</v>
      </c>
      <c r="J9" s="36"/>
      <c r="K9" s="37">
        <f t="shared" ref="K9:K12" si="0">AVERAGE(E9:I9)</f>
        <v>114.2</v>
      </c>
      <c r="L9" s="7">
        <f t="shared" ref="L9:L12" si="1">SQRT(((SUM(IF(H9&lt;&gt;0,POWER(H9-K9,2),),IF(F9&lt;&gt;0, POWER(F9-K9,2),),IF(E9&lt;&gt;0, POWER(E9-K9,2),),IF(G9&lt;&gt;0, POWER(G9-K9,2),),IF(I9&lt;&gt;0, POWER(I9-K9,2),))/(COUNTA(E9:I9)-1))))</f>
        <v>14.591778507090906</v>
      </c>
      <c r="M9" s="8">
        <f t="shared" ref="M9:M12" si="2">L9/K9*100</f>
        <v>12.777389235631265</v>
      </c>
      <c r="N9" s="6">
        <f t="shared" ref="N9:N12" si="3">D9/3*(E9+F9+G9+H9+I9)</f>
        <v>228.4</v>
      </c>
      <c r="O9" s="9">
        <f t="shared" ref="O9:O12" si="4">N9/D9</f>
        <v>114.2</v>
      </c>
      <c r="P9" s="6">
        <f t="shared" ref="P9:P12" si="5">ROUNDDOWN(O9,2)</f>
        <v>114.2</v>
      </c>
      <c r="Q9" s="6">
        <f t="shared" ref="Q9:Q12" si="6">P9*D9</f>
        <v>228.4</v>
      </c>
    </row>
    <row r="10" spans="1:17" s="1" customFormat="1" ht="90.75" customHeight="1" x14ac:dyDescent="0.25">
      <c r="A10" s="20">
        <v>4</v>
      </c>
      <c r="B10" s="32" t="s">
        <v>23</v>
      </c>
      <c r="C10" s="25" t="s">
        <v>19</v>
      </c>
      <c r="D10" s="21">
        <v>3</v>
      </c>
      <c r="E10" s="35"/>
      <c r="F10" s="35"/>
      <c r="G10" s="35">
        <v>695.4</v>
      </c>
      <c r="H10" s="35">
        <v>740</v>
      </c>
      <c r="I10" s="35">
        <v>810</v>
      </c>
      <c r="J10" s="36"/>
      <c r="K10" s="37">
        <f>AVERAGE(E10:I10)</f>
        <v>748.4666666666667</v>
      </c>
      <c r="L10" s="7">
        <f>SQRT(((SUM(IF(H10&lt;&gt;0,POWER(H10-K10,2),),IF(F10&lt;&gt;0, POWER(F10-K10,2),),IF(E10&lt;&gt;0, POWER(E10-K10,2),),IF(G10&lt;&gt;0, POWER(G10-K10,2),),IF(I10&lt;&gt;0, POWER(I10-K10,2),))/(COUNTA(E10:I10)-1))))</f>
        <v>57.767234080690884</v>
      </c>
      <c r="M10" s="8">
        <f>L10/K10*100</f>
        <v>7.71807705718681</v>
      </c>
      <c r="N10" s="6">
        <f t="shared" si="3"/>
        <v>2245.4</v>
      </c>
      <c r="O10" s="9">
        <f t="shared" si="4"/>
        <v>748.4666666666667</v>
      </c>
      <c r="P10" s="6">
        <f t="shared" si="5"/>
        <v>748.46</v>
      </c>
      <c r="Q10" s="6">
        <f t="shared" si="6"/>
        <v>2245.38</v>
      </c>
    </row>
    <row r="11" spans="1:17" s="1" customFormat="1" ht="33.75" customHeight="1" x14ac:dyDescent="0.25">
      <c r="A11" s="20">
        <v>5</v>
      </c>
      <c r="B11" s="32" t="s">
        <v>25</v>
      </c>
      <c r="C11" s="25" t="s">
        <v>19</v>
      </c>
      <c r="D11" s="21">
        <v>1</v>
      </c>
      <c r="E11" s="35"/>
      <c r="F11" s="35"/>
      <c r="G11" s="35">
        <v>1082.1400000000001</v>
      </c>
      <c r="H11" s="35">
        <v>1200</v>
      </c>
      <c r="I11" s="35">
        <v>1250</v>
      </c>
      <c r="J11" s="36"/>
      <c r="K11" s="37">
        <f>AVERAGE(E11:I11)</f>
        <v>1177.3800000000001</v>
      </c>
      <c r="L11" s="7">
        <f>SQRT(((SUM(IF(H11&lt;&gt;0,POWER(H11-K11,2),),IF(F11&lt;&gt;0, POWER(F11-K11,2),),IF(E11&lt;&gt;0, POWER(E11-K11,2),),IF(G11&lt;&gt;0, POWER(G11-K11,2),),IF(I11&lt;&gt;0, POWER(I11-K11,2),))/(COUNTA(E11:I11)-1))))</f>
        <v>86.185806256018694</v>
      </c>
      <c r="M11" s="8">
        <f>L11/K11*100</f>
        <v>7.3201350673545234</v>
      </c>
      <c r="N11" s="6">
        <f t="shared" si="3"/>
        <v>1177.3800000000001</v>
      </c>
      <c r="O11" s="9">
        <f t="shared" si="4"/>
        <v>1177.3800000000001</v>
      </c>
      <c r="P11" s="6">
        <f t="shared" si="5"/>
        <v>1177.3800000000001</v>
      </c>
      <c r="Q11" s="6">
        <f t="shared" si="6"/>
        <v>1177.3800000000001</v>
      </c>
    </row>
    <row r="12" spans="1:17" s="1" customFormat="1" ht="75.75" customHeight="1" x14ac:dyDescent="0.25">
      <c r="A12" s="20">
        <v>6</v>
      </c>
      <c r="B12" s="38" t="s">
        <v>26</v>
      </c>
      <c r="C12" s="25" t="s">
        <v>19</v>
      </c>
      <c r="D12" s="21">
        <v>1</v>
      </c>
      <c r="E12" s="24"/>
      <c r="F12" s="24"/>
      <c r="G12" s="24">
        <v>5615.66</v>
      </c>
      <c r="H12" s="24">
        <v>5800</v>
      </c>
      <c r="I12" s="24">
        <v>5920</v>
      </c>
      <c r="J12" s="22"/>
      <c r="K12" s="6">
        <f t="shared" si="0"/>
        <v>5778.5533333333333</v>
      </c>
      <c r="L12" s="7">
        <f t="shared" si="1"/>
        <v>153.29931028329304</v>
      </c>
      <c r="M12" s="8">
        <f t="shared" si="2"/>
        <v>2.6529011923969383</v>
      </c>
      <c r="N12" s="6">
        <f t="shared" si="3"/>
        <v>5778.5533333333333</v>
      </c>
      <c r="O12" s="9">
        <f t="shared" si="4"/>
        <v>5778.5533333333333</v>
      </c>
      <c r="P12" s="6">
        <f t="shared" si="5"/>
        <v>5778.55</v>
      </c>
      <c r="Q12" s="6">
        <f t="shared" si="6"/>
        <v>5778.55</v>
      </c>
    </row>
    <row r="13" spans="1:17" ht="15.75" x14ac:dyDescent="0.25">
      <c r="B13" s="29"/>
      <c r="C13" s="30"/>
      <c r="D13" s="30"/>
      <c r="E13" s="30"/>
      <c r="F13" s="31"/>
      <c r="G13" s="28">
        <f>SUMPRODUCT(D7:D12,G7:G12)</f>
        <v>13617.029999999999</v>
      </c>
      <c r="H13" s="26">
        <f>SUMPRODUCT(D7:D12,H7:H12)</f>
        <v>15045</v>
      </c>
      <c r="I13" s="27">
        <f>SUMPRODUCT(D7:D12,I7:I12)</f>
        <v>16350</v>
      </c>
      <c r="Q13" s="11">
        <f>(SUM(Q9:Q12))*1.22</f>
        <v>11504.246200000001</v>
      </c>
    </row>
    <row r="14" spans="1:17" ht="15.75" x14ac:dyDescent="0.25">
      <c r="B14" s="16"/>
      <c r="C14" s="17"/>
      <c r="D14" s="17"/>
      <c r="E14" s="17"/>
      <c r="F14" s="17"/>
      <c r="G14" s="18"/>
      <c r="H14" s="18"/>
      <c r="I14" s="19"/>
      <c r="Q14" s="11"/>
    </row>
    <row r="15" spans="1:17" ht="15.75" x14ac:dyDescent="0.25">
      <c r="B15" s="39" t="s">
        <v>24</v>
      </c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</row>
    <row r="16" spans="1:17" x14ac:dyDescent="0.25"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</row>
    <row r="17" spans="2:10" ht="15.75" x14ac:dyDescent="0.25">
      <c r="C17" s="12" t="s">
        <v>15</v>
      </c>
      <c r="F17" s="13"/>
    </row>
    <row r="18" spans="2:10" ht="15.75" x14ac:dyDescent="0.25">
      <c r="C18" s="12" t="s">
        <v>16</v>
      </c>
      <c r="D18" s="12"/>
      <c r="E18" s="12"/>
      <c r="H18" s="40"/>
      <c r="I18" s="40"/>
      <c r="J18" s="40"/>
    </row>
    <row r="19" spans="2:10" ht="15.75" x14ac:dyDescent="0.25">
      <c r="C19" s="12" t="s">
        <v>17</v>
      </c>
      <c r="D19" s="12"/>
      <c r="E19" s="12"/>
      <c r="H19" s="12"/>
      <c r="I19" s="12"/>
      <c r="J19" s="12"/>
    </row>
    <row r="20" spans="2:10" ht="15.75" x14ac:dyDescent="0.25">
      <c r="C20" s="12"/>
      <c r="D20" s="12"/>
      <c r="E20" s="12"/>
      <c r="H20" s="12"/>
      <c r="I20" s="12"/>
      <c r="J20" s="12"/>
    </row>
    <row r="21" spans="2:10" ht="15.75" x14ac:dyDescent="0.25">
      <c r="B21" s="23">
        <v>46198</v>
      </c>
      <c r="C21" s="41" t="s">
        <v>27</v>
      </c>
      <c r="D21" s="41"/>
      <c r="E21" s="41"/>
      <c r="G21" s="14"/>
      <c r="H21" s="15"/>
      <c r="I21" s="15"/>
      <c r="J21" s="15"/>
    </row>
    <row r="22" spans="2:10" ht="15.75" x14ac:dyDescent="0.25">
      <c r="C22" s="12" t="s">
        <v>18</v>
      </c>
      <c r="D22" s="12"/>
      <c r="E22" s="12"/>
      <c r="H22" s="12"/>
      <c r="I22" s="12"/>
      <c r="J22" s="12"/>
    </row>
  </sheetData>
  <mergeCells count="12">
    <mergeCell ref="B15:Q15"/>
    <mergeCell ref="H18:J18"/>
    <mergeCell ref="C21:E21"/>
    <mergeCell ref="A3:Q3"/>
    <mergeCell ref="A4:Q4"/>
    <mergeCell ref="A5:A6"/>
    <mergeCell ref="B5:B6"/>
    <mergeCell ref="C5:C6"/>
    <mergeCell ref="D5:D6"/>
    <mergeCell ref="E5:J5"/>
    <mergeCell ref="K5:M5"/>
    <mergeCell ref="N5:Q5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2026-06-25T04:38:14Z</dcterms:modified>
</cp:coreProperties>
</file>