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23040" windowHeight="10170"/>
  </bookViews>
  <sheets>
    <sheet name="Лист1" sheetId="5" r:id="rId1"/>
  </sheets>
  <calcPr calcId="145621"/>
</workbook>
</file>

<file path=xl/calcChain.xml><?xml version="1.0" encoding="utf-8"?>
<calcChain xmlns="http://schemas.openxmlformats.org/spreadsheetml/2006/main">
  <c r="K18" i="5" l="1"/>
  <c r="L18" i="5" s="1"/>
  <c r="M18" i="5" s="1"/>
  <c r="N18" i="5" s="1"/>
  <c r="H18" i="5"/>
  <c r="I18" i="5" s="1"/>
  <c r="J18" i="5" s="1"/>
  <c r="K17" i="5"/>
  <c r="L17" i="5" s="1"/>
  <c r="M17" i="5" s="1"/>
  <c r="N17" i="5" s="1"/>
  <c r="H17" i="5"/>
  <c r="I17" i="5" s="1"/>
  <c r="J17" i="5" s="1"/>
  <c r="K16" i="5"/>
  <c r="L16" i="5" s="1"/>
  <c r="M16" i="5" s="1"/>
  <c r="N16" i="5" s="1"/>
  <c r="H16" i="5"/>
  <c r="I16" i="5" s="1"/>
  <c r="J16" i="5" s="1"/>
  <c r="K15" i="5"/>
  <c r="L15" i="5" s="1"/>
  <c r="M15" i="5" s="1"/>
  <c r="N15" i="5" s="1"/>
  <c r="H15" i="5"/>
  <c r="I15" i="5" s="1"/>
  <c r="J15" i="5" s="1"/>
  <c r="K14" i="5"/>
  <c r="L14" i="5" s="1"/>
  <c r="M14" i="5" s="1"/>
  <c r="N14" i="5" s="1"/>
  <c r="H14" i="5"/>
  <c r="I14" i="5" s="1"/>
  <c r="J14" i="5" s="1"/>
  <c r="K13" i="5"/>
  <c r="L13" i="5" s="1"/>
  <c r="M13" i="5" s="1"/>
  <c r="N13" i="5" s="1"/>
  <c r="H13" i="5"/>
  <c r="I13" i="5" s="1"/>
  <c r="J13" i="5" s="1"/>
  <c r="K12" i="5"/>
  <c r="L12" i="5" s="1"/>
  <c r="M12" i="5" s="1"/>
  <c r="N12" i="5" s="1"/>
  <c r="H12" i="5"/>
  <c r="I12" i="5" s="1"/>
  <c r="J12" i="5" s="1"/>
  <c r="L63" i="5"/>
  <c r="M63" i="5" s="1"/>
  <c r="N63" i="5" s="1"/>
  <c r="K63" i="5"/>
  <c r="H63" i="5"/>
  <c r="I63" i="5" s="1"/>
  <c r="J63" i="5" s="1"/>
  <c r="K62" i="5"/>
  <c r="L62" i="5" s="1"/>
  <c r="M62" i="5" s="1"/>
  <c r="N62" i="5" s="1"/>
  <c r="H62" i="5"/>
  <c r="I62" i="5" s="1"/>
  <c r="J62" i="5" s="1"/>
  <c r="K61" i="5" l="1"/>
  <c r="L61" i="5" s="1"/>
  <c r="M61" i="5" s="1"/>
  <c r="N61" i="5" s="1"/>
  <c r="H61" i="5"/>
  <c r="I61" i="5" s="1"/>
  <c r="J61" i="5" s="1"/>
  <c r="K60" i="5"/>
  <c r="L60" i="5" s="1"/>
  <c r="M60" i="5" s="1"/>
  <c r="N60" i="5" s="1"/>
  <c r="H60" i="5"/>
  <c r="I60" i="5" s="1"/>
  <c r="J60" i="5" s="1"/>
  <c r="K59" i="5"/>
  <c r="L59" i="5" s="1"/>
  <c r="M59" i="5" s="1"/>
  <c r="N59" i="5" s="1"/>
  <c r="H59" i="5"/>
  <c r="I59" i="5" s="1"/>
  <c r="J59" i="5" s="1"/>
  <c r="H39" i="5" l="1"/>
  <c r="I39" i="5" s="1"/>
  <c r="J39" i="5" s="1"/>
  <c r="K39" i="5"/>
  <c r="L39" i="5" s="1"/>
  <c r="M39" i="5" s="1"/>
  <c r="N39" i="5" s="1"/>
  <c r="K20" i="5"/>
  <c r="L20" i="5" s="1"/>
  <c r="M20" i="5" s="1"/>
  <c r="N20" i="5" s="1"/>
  <c r="H20" i="5"/>
  <c r="I20" i="5" s="1"/>
  <c r="J20" i="5" s="1"/>
  <c r="K19" i="5"/>
  <c r="L19" i="5" s="1"/>
  <c r="M19" i="5" s="1"/>
  <c r="N19" i="5" s="1"/>
  <c r="H19" i="5"/>
  <c r="I19" i="5" s="1"/>
  <c r="J19" i="5" s="1"/>
  <c r="K11" i="5"/>
  <c r="L11" i="5" s="1"/>
  <c r="M11" i="5" s="1"/>
  <c r="N11" i="5" s="1"/>
  <c r="H11" i="5"/>
  <c r="I11" i="5" s="1"/>
  <c r="J11" i="5" s="1"/>
  <c r="K10" i="5"/>
  <c r="L10" i="5" s="1"/>
  <c r="M10" i="5" s="1"/>
  <c r="N10" i="5" s="1"/>
  <c r="H10" i="5"/>
  <c r="I10" i="5" s="1"/>
  <c r="J10" i="5" s="1"/>
  <c r="K9" i="5"/>
  <c r="L9" i="5" s="1"/>
  <c r="M9" i="5" s="1"/>
  <c r="N9" i="5" s="1"/>
  <c r="H9" i="5"/>
  <c r="I9" i="5" s="1"/>
  <c r="J9" i="5" s="1"/>
  <c r="K25" i="5"/>
  <c r="L25" i="5" s="1"/>
  <c r="M25" i="5" s="1"/>
  <c r="N25" i="5" s="1"/>
  <c r="H25" i="5"/>
  <c r="I25" i="5" s="1"/>
  <c r="J25" i="5" s="1"/>
  <c r="K24" i="5"/>
  <c r="L24" i="5" s="1"/>
  <c r="M24" i="5" s="1"/>
  <c r="N24" i="5" s="1"/>
  <c r="H24" i="5"/>
  <c r="I24" i="5" s="1"/>
  <c r="J24" i="5" s="1"/>
  <c r="K23" i="5"/>
  <c r="L23" i="5" s="1"/>
  <c r="M23" i="5" s="1"/>
  <c r="N23" i="5" s="1"/>
  <c r="H23" i="5"/>
  <c r="I23" i="5" s="1"/>
  <c r="J23" i="5" s="1"/>
  <c r="K22" i="5"/>
  <c r="L22" i="5" s="1"/>
  <c r="M22" i="5" s="1"/>
  <c r="N22" i="5" s="1"/>
  <c r="H22" i="5"/>
  <c r="I22" i="5" s="1"/>
  <c r="J22" i="5" s="1"/>
  <c r="K21" i="5"/>
  <c r="L21" i="5" s="1"/>
  <c r="M21" i="5" s="1"/>
  <c r="N21" i="5" s="1"/>
  <c r="H21" i="5"/>
  <c r="I21" i="5" s="1"/>
  <c r="J21" i="5" s="1"/>
  <c r="K53" i="5" l="1"/>
  <c r="L53" i="5" s="1"/>
  <c r="M53" i="5" s="1"/>
  <c r="N53" i="5" s="1"/>
  <c r="H53" i="5"/>
  <c r="I53" i="5" s="1"/>
  <c r="J53" i="5" s="1"/>
  <c r="K52" i="5"/>
  <c r="L52" i="5" s="1"/>
  <c r="M52" i="5" s="1"/>
  <c r="N52" i="5" s="1"/>
  <c r="H52" i="5"/>
  <c r="I52" i="5" s="1"/>
  <c r="J52" i="5" s="1"/>
  <c r="K51" i="5"/>
  <c r="L51" i="5" s="1"/>
  <c r="M51" i="5" s="1"/>
  <c r="N51" i="5" s="1"/>
  <c r="H51" i="5"/>
  <c r="I51" i="5" s="1"/>
  <c r="J51" i="5" s="1"/>
  <c r="K50" i="5"/>
  <c r="L50" i="5" s="1"/>
  <c r="M50" i="5" s="1"/>
  <c r="N50" i="5" s="1"/>
  <c r="H50" i="5"/>
  <c r="I50" i="5" s="1"/>
  <c r="J50" i="5" s="1"/>
  <c r="K49" i="5"/>
  <c r="L49" i="5" s="1"/>
  <c r="M49" i="5" s="1"/>
  <c r="N49" i="5" s="1"/>
  <c r="H49" i="5"/>
  <c r="I49" i="5" s="1"/>
  <c r="J49" i="5" s="1"/>
  <c r="K48" i="5"/>
  <c r="L48" i="5" s="1"/>
  <c r="M48" i="5" s="1"/>
  <c r="N48" i="5" s="1"/>
  <c r="H48" i="5"/>
  <c r="I48" i="5" s="1"/>
  <c r="J48" i="5" s="1"/>
  <c r="K47" i="5"/>
  <c r="L47" i="5" s="1"/>
  <c r="M47" i="5" s="1"/>
  <c r="N47" i="5" s="1"/>
  <c r="H47" i="5"/>
  <c r="I47" i="5" s="1"/>
  <c r="J47" i="5" s="1"/>
  <c r="K46" i="5"/>
  <c r="L46" i="5" s="1"/>
  <c r="M46" i="5" s="1"/>
  <c r="N46" i="5" s="1"/>
  <c r="H46" i="5"/>
  <c r="I46" i="5" s="1"/>
  <c r="J46" i="5" s="1"/>
  <c r="K45" i="5"/>
  <c r="L45" i="5" s="1"/>
  <c r="M45" i="5" s="1"/>
  <c r="N45" i="5" s="1"/>
  <c r="H45" i="5"/>
  <c r="I45" i="5" s="1"/>
  <c r="J45" i="5" s="1"/>
  <c r="K44" i="5"/>
  <c r="L44" i="5" s="1"/>
  <c r="M44" i="5" s="1"/>
  <c r="N44" i="5" s="1"/>
  <c r="H44" i="5"/>
  <c r="I44" i="5" s="1"/>
  <c r="J44" i="5" s="1"/>
  <c r="K43" i="5"/>
  <c r="L43" i="5" s="1"/>
  <c r="M43" i="5" s="1"/>
  <c r="N43" i="5" s="1"/>
  <c r="H43" i="5"/>
  <c r="I43" i="5" s="1"/>
  <c r="J43" i="5" s="1"/>
  <c r="K42" i="5"/>
  <c r="L42" i="5" s="1"/>
  <c r="M42" i="5" s="1"/>
  <c r="N42" i="5" s="1"/>
  <c r="H42" i="5"/>
  <c r="I42" i="5" s="1"/>
  <c r="J42" i="5" s="1"/>
  <c r="K41" i="5"/>
  <c r="L41" i="5" s="1"/>
  <c r="M41" i="5" s="1"/>
  <c r="N41" i="5" s="1"/>
  <c r="H41" i="5"/>
  <c r="I41" i="5" s="1"/>
  <c r="J41" i="5" s="1"/>
  <c r="H35" i="5" l="1"/>
  <c r="I35" i="5" s="1"/>
  <c r="J35" i="5" s="1"/>
  <c r="K35" i="5"/>
  <c r="L35" i="5" s="1"/>
  <c r="M35" i="5" s="1"/>
  <c r="N35" i="5" s="1"/>
  <c r="H36" i="5"/>
  <c r="I36" i="5" s="1"/>
  <c r="J36" i="5" s="1"/>
  <c r="K36" i="5"/>
  <c r="L36" i="5" s="1"/>
  <c r="M36" i="5" s="1"/>
  <c r="N36" i="5" s="1"/>
  <c r="H37" i="5"/>
  <c r="I37" i="5" s="1"/>
  <c r="J37" i="5" s="1"/>
  <c r="K37" i="5"/>
  <c r="L37" i="5" s="1"/>
  <c r="M37" i="5" s="1"/>
  <c r="N37" i="5" s="1"/>
  <c r="H38" i="5"/>
  <c r="I38" i="5" s="1"/>
  <c r="J38" i="5" s="1"/>
  <c r="K38" i="5"/>
  <c r="L38" i="5" s="1"/>
  <c r="M38" i="5" s="1"/>
  <c r="N38" i="5" s="1"/>
  <c r="H40" i="5"/>
  <c r="I40" i="5" s="1"/>
  <c r="J40" i="5" s="1"/>
  <c r="K40" i="5"/>
  <c r="L40" i="5" s="1"/>
  <c r="M40" i="5" s="1"/>
  <c r="N40" i="5" s="1"/>
  <c r="H54" i="5"/>
  <c r="I54" i="5" s="1"/>
  <c r="J54" i="5" s="1"/>
  <c r="K54" i="5"/>
  <c r="L54" i="5" s="1"/>
  <c r="M54" i="5" s="1"/>
  <c r="N54" i="5" s="1"/>
  <c r="H55" i="5"/>
  <c r="I55" i="5" s="1"/>
  <c r="J55" i="5" s="1"/>
  <c r="K55" i="5"/>
  <c r="L55" i="5" s="1"/>
  <c r="M55" i="5" s="1"/>
  <c r="N55" i="5" s="1"/>
  <c r="H56" i="5"/>
  <c r="I56" i="5" s="1"/>
  <c r="J56" i="5" s="1"/>
  <c r="K56" i="5"/>
  <c r="L56" i="5" s="1"/>
  <c r="M56" i="5" s="1"/>
  <c r="N56" i="5" s="1"/>
  <c r="H57" i="5"/>
  <c r="I57" i="5" s="1"/>
  <c r="J57" i="5" s="1"/>
  <c r="K57" i="5"/>
  <c r="L57" i="5" s="1"/>
  <c r="M57" i="5" s="1"/>
  <c r="N57" i="5" s="1"/>
  <c r="H58" i="5"/>
  <c r="I58" i="5" s="1"/>
  <c r="J58" i="5" s="1"/>
  <c r="K58" i="5"/>
  <c r="L58" i="5" s="1"/>
  <c r="M58" i="5" s="1"/>
  <c r="N58" i="5" s="1"/>
  <c r="H64" i="5"/>
  <c r="I64" i="5" s="1"/>
  <c r="J64" i="5" s="1"/>
  <c r="K64" i="5"/>
  <c r="L64" i="5" s="1"/>
  <c r="M64" i="5" s="1"/>
  <c r="N64" i="5" s="1"/>
  <c r="H34" i="5" l="1"/>
  <c r="I34" i="5" s="1"/>
  <c r="J34" i="5" s="1"/>
  <c r="H33" i="5"/>
  <c r="I33" i="5" s="1"/>
  <c r="J33" i="5" s="1"/>
  <c r="H32" i="5"/>
  <c r="I32" i="5" s="1"/>
  <c r="J32" i="5" s="1"/>
  <c r="H31" i="5"/>
  <c r="I31" i="5" s="1"/>
  <c r="J31" i="5" s="1"/>
  <c r="K34" i="5"/>
  <c r="L34" i="5" s="1"/>
  <c r="M34" i="5" s="1"/>
  <c r="N34" i="5" s="1"/>
  <c r="K33" i="5"/>
  <c r="L33" i="5" s="1"/>
  <c r="M33" i="5" s="1"/>
  <c r="N33" i="5" s="1"/>
  <c r="K32" i="5"/>
  <c r="L32" i="5" s="1"/>
  <c r="M32" i="5" s="1"/>
  <c r="N32" i="5" s="1"/>
  <c r="K31" i="5"/>
  <c r="L31" i="5" s="1"/>
  <c r="M31" i="5" s="1"/>
  <c r="N31" i="5" s="1"/>
  <c r="K30" i="5"/>
  <c r="L30" i="5" s="1"/>
  <c r="M30" i="5" s="1"/>
  <c r="N30" i="5" s="1"/>
  <c r="K29" i="5"/>
  <c r="L29" i="5" s="1"/>
  <c r="M29" i="5" s="1"/>
  <c r="N29" i="5" s="1"/>
  <c r="K28" i="5"/>
  <c r="L28" i="5" s="1"/>
  <c r="M28" i="5" s="1"/>
  <c r="N28" i="5" s="1"/>
  <c r="K27" i="5"/>
  <c r="L27" i="5" s="1"/>
  <c r="M27" i="5" s="1"/>
  <c r="N27" i="5" s="1"/>
  <c r="K26" i="5"/>
  <c r="L26" i="5" s="1"/>
  <c r="M26" i="5" s="1"/>
  <c r="N26" i="5" s="1"/>
  <c r="H30" i="5"/>
  <c r="I30" i="5" s="1"/>
  <c r="J30" i="5" s="1"/>
  <c r="H29" i="5"/>
  <c r="I29" i="5" s="1"/>
  <c r="J29" i="5" s="1"/>
  <c r="H28" i="5"/>
  <c r="I28" i="5" s="1"/>
  <c r="J28" i="5" s="1"/>
  <c r="H27" i="5"/>
  <c r="I27" i="5" s="1"/>
  <c r="J27" i="5" s="1"/>
  <c r="H26" i="5"/>
  <c r="I26" i="5" s="1"/>
  <c r="J26" i="5" s="1"/>
  <c r="N65" i="5" l="1"/>
</calcChain>
</file>

<file path=xl/sharedStrings.xml><?xml version="1.0" encoding="utf-8"?>
<sst xmlns="http://schemas.openxmlformats.org/spreadsheetml/2006/main" count="132" uniqueCount="79">
  <si>
    <t>НМЦК с учетом округления цены за единицу (руб.)**</t>
  </si>
  <si>
    <t>Цена за единицу изм. с округлением (вниз) до сотых долей после запятой (руб.)</t>
  </si>
  <si>
    <t>Цена за единицу изм. (руб.)</t>
  </si>
  <si>
    <r>
      <rPr>
        <b/>
        <sz val="10"/>
        <color indexed="8"/>
        <rFont val="Times New Roman"/>
        <family val="1"/>
        <charset val="204"/>
      </rPr>
      <t>Расчет НМЦК по формуле</t>
    </r>
    <r>
      <rPr>
        <sz val="10"/>
        <color indexed="8"/>
        <rFont val="Times New Roman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</si>
  <si>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</si>
  <si>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Среднее квадратичное отклонение</t>
  </si>
  <si>
    <t xml:space="preserve">Средняя арифметическая цена за единицу     &lt;ц&gt; </t>
  </si>
  <si>
    <t>НМЦК, определенная методом сопоставимых рыночных цен (анализа рынка)*</t>
  </si>
  <si>
    <t>Однородность совокупности значений выявленных цен, используемых в расчете НМЦК**</t>
  </si>
  <si>
    <t>Источник информации о цене (руб./ед.изм.)</t>
  </si>
  <si>
    <t>Кол-во</t>
  </si>
  <si>
    <t>Ед. изм</t>
  </si>
  <si>
    <t>Наименование предмета контракта</t>
  </si>
  <si>
    <t>№</t>
  </si>
  <si>
    <t>Обоснование начальной (максимальной) цены контракта</t>
  </si>
  <si>
    <t>В результате проведенного расчета Н(М)ЦК  контракта составила, руб.:</t>
  </si>
  <si>
    <t>шт.</t>
  </si>
  <si>
    <t>набор</t>
  </si>
  <si>
    <t>Набор бит торцевых Vira 554400 6/8/10/13*48 мм, 4 шт. (либо эквивалент)</t>
  </si>
  <si>
    <t>Набор бит магнитный Тундра 2270981, 10 шт. (либо эквивалент)</t>
  </si>
  <si>
    <t>Набор сверл по бетону Kranz KR-91-0411, 5 шт. (либо эквивалент)</t>
  </si>
  <si>
    <t>Набор сверл по стеклу Rage 550123, 3 шт. (либо эквивалент)</t>
  </si>
  <si>
    <t>Напильник плоский Кобальт 247-392 250 мм (либо эквивалент)</t>
  </si>
  <si>
    <t>Напильник круглый Кобальт 247-668 250 мм (либо эквивалент)</t>
  </si>
  <si>
    <t>Молоток слесарный Dexter HM24DEXTER фиберглассовая рукоятка 500 г. (либо эквивалент)</t>
  </si>
  <si>
    <t>Пила по металлу Vertextools 0046-250-300 300 мм (либо эквивалент)</t>
  </si>
  <si>
    <t>Полотно по металлу 3732-F биметалл 300 мм, 2 шт. (либо эквивалент)</t>
  </si>
  <si>
    <t>Пила по дереву Vertextools Эльбрус 350 мм (либо эквивалент)</t>
  </si>
  <si>
    <t>Набор отверток Matrix 13351, 6 шт. (либо эквивалент)</t>
  </si>
  <si>
    <t>Рулетка Vertextools 3120-03 магнитная 3м*19мм (либо эквивалент)</t>
  </si>
  <si>
    <t>Рулетка Vertextools 2045-5-25 магнитная 5,5 м*25 мм (либо эквивалент)</t>
  </si>
  <si>
    <t>Лента уплотнительная Момент, 19 мм * 20 м (либо эквивалент)</t>
  </si>
  <si>
    <t>Диск отрезной по металлу Сибртех 743157 125*22,2*1,6 мм (либо эквивалент)</t>
  </si>
  <si>
    <t>Ножницы по металлу прямой рез Gross 78329 до 0,94 мм, 270 мм (либо эквивалент)</t>
  </si>
  <si>
    <t>Клейкая лента двухсторонняя прозрачная 12 мм * 2 м (либо эквивалент)</t>
  </si>
  <si>
    <t>Лента клейкая двусторонняя для внутренних работ 19 мм * 1,5 м (либо эквивалент)</t>
  </si>
  <si>
    <t>Ключ разводной Вихрь 73/6/10/2 захват 30 мм, длина 250 мм (либо эквивалент)</t>
  </si>
  <si>
    <t>Ключ разводной Вихрь 73/6/10/3 захват 30 мм, длина 300 мм (либо эквивалент)</t>
  </si>
  <si>
    <t>Ключ трубный газовый рычажный Сибртех КТР-1 захват 38 мм, длина 300 мм (либо эквивалент)</t>
  </si>
  <si>
    <t>Ключ трубный газовый рычажный Сибртех КТР-2 захват 38 мм, длина 400 мм (либо эквивалент)</t>
  </si>
  <si>
    <t>Дюбель-бабочка для гипсокартона Standers 10*60 мм (либо эквивалент)</t>
  </si>
  <si>
    <t>кг</t>
  </si>
  <si>
    <t>Саморезы по дереву и гипсокартону потайные острые фосфатированные 3,5*25 мм 1 кг (либо эквивалент)</t>
  </si>
  <si>
    <t>Саморезы по дереву и гипсокартону потайные острые фосфатированные 3,5*35 мм 1 кг (либо эквивалент)</t>
  </si>
  <si>
    <t>Саморезы по дереву и гипсокартону потайные острые фосфатированные 3,5*41 мм 1 кг (либо эквивалент)</t>
  </si>
  <si>
    <t>Саморезы по дереву и гипсокартону потайные острые фосфатированные 3,5*51 мм 1 кг (либо эквивалент)</t>
  </si>
  <si>
    <t>Гвозди строительные 1,2*16 мм 1 кг (либо эквивалент)</t>
  </si>
  <si>
    <t>Гвозди строительные 1,2*20 мм 1 кг (либо эквивалент)</t>
  </si>
  <si>
    <t>Диск зачистной по металлу тип 29 Сибртех 744017 230*22,5*6 мм (либо эквивалент)</t>
  </si>
  <si>
    <t>Круг лепестковый торцевой КЛТ1 Dexter P40 125*22.2 мм (либо эквивалент)</t>
  </si>
  <si>
    <t>Круг лепестковый торцевой КЛТ1 Dexter P80 125*22.2 мм (либо эквивалент)</t>
  </si>
  <si>
    <t>Круг лепестковый торцевой КЛТ1 Dexter P120*125*22.2 мм (либо эквивалент)</t>
  </si>
  <si>
    <t>Плоскогубцы Elitech 110302 180 мм (либо эквивалент)</t>
  </si>
  <si>
    <t>Ключ разводной Вихрь 73/6/10/1 захват 24 мм, длина 200 мм (либо эквивалент)</t>
  </si>
  <si>
    <t>Саморезы по дереву и гипсокартону потайные острые фосфатированные 3,5*16 мм 1 кг (либо эквивалент)</t>
  </si>
  <si>
    <t>Гвозди строительные 1,8*32 мм 1 кг (либо эквивалент)</t>
  </si>
  <si>
    <t>Гвозди строительные 2,5*50 мм 1 кг (либо эквивалент)</t>
  </si>
  <si>
    <t>Гвозди строительные 3*70 мм 1 кг (либо эквивалент)</t>
  </si>
  <si>
    <t>Гвозди строительные 3,5*90 мм 1 кг (либо эквивалент)</t>
  </si>
  <si>
    <t>Гвозди финишные 1,4*25 мм 100 шт. (либо эквивалент)</t>
  </si>
  <si>
    <t>Бокорезы Elitech 130202 180 мм</t>
  </si>
  <si>
    <t>Ножовка по металлу Matrix 775605 250 мм (либо эквивалент)</t>
  </si>
  <si>
    <t>Зубило ручное Vertextools 0330-250-20 20*250 мм (либо эквивалент)</t>
  </si>
  <si>
    <t>Молоток слесарный Elitech фиберглассовая рукоятка 200 г. (либо эквивалент)</t>
  </si>
  <si>
    <t>Набор ключей торцевых Sparta 137405 8-17 мм, 6 предметов (либо эквивалент)</t>
  </si>
  <si>
    <t>Набор ключей шестигранных Mkss Toolbox NK1012 1.5-10 мм, 9 шт. (либо эквивалент)</t>
  </si>
  <si>
    <t>Набор ключей имбусовых Torx Вихрь 73/6/5/12 10-50 мм, 9 шт. (либо эквивалент)</t>
  </si>
  <si>
    <t>Сверло спиральное по металлу Волжский инструмент 3*61 (либо эквивалент)</t>
  </si>
  <si>
    <t>Сверло спиральное по металлу Волжский инструмент 4*75 (либо эквивалент)</t>
  </si>
  <si>
    <t>Сверло спиральное по металлу Р6М5 Kranz KR-91-0526 5*86 мм (либо эквивалент)</t>
  </si>
  <si>
    <t>Сверло спиральное по металлу Волжский инструмент 6*93 (либо эквивалент)</t>
  </si>
  <si>
    <t>Сверло спиральное по металлу HSS Kranz KR-91-0568 7*109 мм (либо эквивалент)</t>
  </si>
  <si>
    <t>Сверло спиральное по металлу HSS-Co Kranz 8*117 мм (либо эквивалент)</t>
  </si>
  <si>
    <t>Сверло спиральное по металлу HSS Makita D-29751 9*125 мм (либо эквивалент)</t>
  </si>
  <si>
    <t>Сверло спиральное по металлу HSS-TIN Makita D-64185 10*133 мм (либо эквивалент)</t>
  </si>
  <si>
    <t>Поставщик № 1 (Исх. № б/н от 07.03.2026)</t>
  </si>
  <si>
    <t xml:space="preserve">Поставщик № 2 (Исх. № б/н от 07.03.2026) </t>
  </si>
  <si>
    <t>Поставщик № 3 (Исх. №б/н от 06.03.2026)</t>
  </si>
  <si>
    <t>При расчете начальной (максимальной) цены контракта применяется метод сопоставимых рыночных цен в соответствии с частями 2-6 статьи 22 Федерального закона от 05.04.2013 N 44-ФЗ "О контрактной системе в сфере закупок товаров, работ, услуг для обеспечения государственных и муниципальных нужд"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</si>
</sst>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6" fillId="0" borderId="0" xfId="0" applyFont="1"/>
    <xf numFmtId="4" fontId="1" fillId="2" borderId="1" xfId="0" applyNumberFormat="1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1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 wrapText="1" shrinkToFit="1"/>
    </xf>
    <xf numFmtId="2" fontId="1" fillId="2" borderId="1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Border="1"/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2" fontId="6" fillId="0" borderId="0" xfId="0" applyNumberFormat="1" applyFont="1" applyBorder="1" applyAlignment="1">
      <alignment horizontal="center" wrapText="1"/>
    </xf>
    <xf numFmtId="0" fontId="4" fillId="0" borderId="2" xfId="0" applyFont="1" applyBorder="1" applyAlignment="1">
      <alignment horizontal="center" vertical="top" wrapText="1"/>
    </xf>
    <xf numFmtId="0" fontId="1" fillId="0" borderId="4" xfId="0" applyFont="1" applyBorder="1" applyAlignment="1"/>
    <xf numFmtId="0" fontId="1" fillId="0" borderId="3" xfId="0" applyFont="1" applyBorder="1" applyAlignment="1"/>
    <xf numFmtId="0" fontId="2" fillId="0" borderId="8" xfId="0" applyFont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top" wrapText="1"/>
    </xf>
    <xf numFmtId="4" fontId="9" fillId="2" borderId="8" xfId="0" applyNumberFormat="1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287DE4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105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3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390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19050</xdr:colOff>
      <xdr:row>7</xdr:row>
      <xdr:rowOff>952500</xdr:rowOff>
    </xdr:from>
    <xdr:to>
      <xdr:col>8</xdr:col>
      <xdr:colOff>0</xdr:colOff>
      <xdr:row>7</xdr:row>
      <xdr:rowOff>1304925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105025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304800</xdr:colOff>
      <xdr:row>7</xdr:row>
      <xdr:rowOff>1238250</xdr:rowOff>
    </xdr:from>
    <xdr:to>
      <xdr:col>8</xdr:col>
      <xdr:colOff>457200</xdr:colOff>
      <xdr:row>7</xdr:row>
      <xdr:rowOff>1466850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2390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7</xdr:row>
      <xdr:rowOff>952500</xdr:rowOff>
    </xdr:from>
    <xdr:to>
      <xdr:col>10</xdr:col>
      <xdr:colOff>0</xdr:colOff>
      <xdr:row>7</xdr:row>
      <xdr:rowOff>1304925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21050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19050</xdr:colOff>
      <xdr:row>7</xdr:row>
      <xdr:rowOff>923925</xdr:rowOff>
    </xdr:from>
    <xdr:to>
      <xdr:col>8</xdr:col>
      <xdr:colOff>1019175</xdr:colOff>
      <xdr:row>7</xdr:row>
      <xdr:rowOff>1362075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86550" y="2076450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19050</xdr:colOff>
      <xdr:row>7</xdr:row>
      <xdr:rowOff>1600200</xdr:rowOff>
    </xdr:from>
    <xdr:to>
      <xdr:col>10</xdr:col>
      <xdr:colOff>1504950</xdr:colOff>
      <xdr:row>7</xdr:row>
      <xdr:rowOff>1962150</xdr:rowOff>
    </xdr:to>
    <xdr:pic>
      <xdr:nvPicPr>
        <xdr:cNvPr id="8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7750" y="2752725"/>
          <a:ext cx="14859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304800</xdr:colOff>
      <xdr:row>7</xdr:row>
      <xdr:rowOff>1238250</xdr:rowOff>
    </xdr:from>
    <xdr:to>
      <xdr:col>10</xdr:col>
      <xdr:colOff>457200</xdr:colOff>
      <xdr:row>7</xdr:row>
      <xdr:rowOff>1466850</xdr:rowOff>
    </xdr:to>
    <xdr:pic>
      <xdr:nvPicPr>
        <xdr:cNvPr id="9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0" y="239077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tabSelected="1" view="pageBreakPreview" topLeftCell="A16" zoomScale="60" zoomScaleNormal="100" workbookViewId="0">
      <selection activeCell="L52" sqref="L52"/>
    </sheetView>
  </sheetViews>
  <sheetFormatPr defaultRowHeight="15" x14ac:dyDescent="0.25"/>
  <cols>
    <col min="1" max="1" width="5.28515625" style="1" customWidth="1"/>
    <col min="2" max="2" width="37.85546875" style="1" customWidth="1"/>
    <col min="3" max="4" width="9.140625" style="1"/>
    <col min="5" max="5" width="15.140625" style="1" customWidth="1"/>
    <col min="6" max="6" width="14.85546875" style="1" customWidth="1"/>
    <col min="7" max="7" width="15.140625" style="1" customWidth="1"/>
    <col min="8" max="8" width="17.140625" style="1" customWidth="1"/>
    <col min="9" max="9" width="17.7109375" style="1" customWidth="1"/>
    <col min="10" max="10" width="18.28515625" style="1" customWidth="1"/>
    <col min="11" max="11" width="24.7109375" style="1" customWidth="1"/>
    <col min="12" max="12" width="16.5703125" style="1" customWidth="1"/>
    <col min="13" max="13" width="13.5703125" style="1" customWidth="1"/>
    <col min="14" max="14" width="15.5703125" style="1" customWidth="1"/>
    <col min="15" max="16384" width="9.140625" style="1"/>
  </cols>
  <sheetData>
    <row r="1" spans="1:14" x14ac:dyDescent="0.25">
      <c r="A1" s="14"/>
      <c r="B1" s="14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4"/>
      <c r="B2" s="14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ht="16.5" x14ac:dyDescent="0.25">
      <c r="A3" s="18" t="s">
        <v>14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</row>
    <row r="4" spans="1:14" x14ac:dyDescent="0.25">
      <c r="A4" s="14"/>
      <c r="B4" s="14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4" ht="39.75" customHeight="1" x14ac:dyDescent="0.25">
      <c r="A5" s="19" t="s">
        <v>78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x14ac:dyDescent="0.25"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 ht="46.5" customHeight="1" x14ac:dyDescent="0.25">
      <c r="A7" s="24" t="s">
        <v>13</v>
      </c>
      <c r="B7" s="26" t="s">
        <v>12</v>
      </c>
      <c r="C7" s="26" t="s">
        <v>11</v>
      </c>
      <c r="D7" s="26" t="s">
        <v>10</v>
      </c>
      <c r="E7" s="28" t="s">
        <v>9</v>
      </c>
      <c r="F7" s="28"/>
      <c r="G7" s="28"/>
      <c r="H7" s="29" t="s">
        <v>8</v>
      </c>
      <c r="I7" s="29"/>
      <c r="J7" s="29"/>
      <c r="K7" s="20" t="s">
        <v>7</v>
      </c>
      <c r="L7" s="21"/>
      <c r="M7" s="21"/>
      <c r="N7" s="22"/>
    </row>
    <row r="8" spans="1:14" ht="174.75" customHeight="1" x14ac:dyDescent="0.25">
      <c r="A8" s="25"/>
      <c r="B8" s="27"/>
      <c r="C8" s="27"/>
      <c r="D8" s="27"/>
      <c r="E8" s="8" t="s">
        <v>75</v>
      </c>
      <c r="F8" s="8" t="s">
        <v>76</v>
      </c>
      <c r="G8" s="8" t="s">
        <v>77</v>
      </c>
      <c r="H8" s="8" t="s">
        <v>6</v>
      </c>
      <c r="I8" s="8" t="s">
        <v>5</v>
      </c>
      <c r="J8" s="9" t="s">
        <v>4</v>
      </c>
      <c r="K8" s="10" t="s">
        <v>3</v>
      </c>
      <c r="L8" s="11" t="s">
        <v>2</v>
      </c>
      <c r="M8" s="11" t="s">
        <v>1</v>
      </c>
      <c r="N8" s="11" t="s">
        <v>0</v>
      </c>
    </row>
    <row r="9" spans="1:14" ht="25.5" x14ac:dyDescent="0.25">
      <c r="A9" s="5">
        <v>1</v>
      </c>
      <c r="B9" s="6" t="s">
        <v>18</v>
      </c>
      <c r="C9" s="12" t="s">
        <v>17</v>
      </c>
      <c r="D9" s="12">
        <v>3</v>
      </c>
      <c r="E9" s="2">
        <v>310</v>
      </c>
      <c r="F9" s="2">
        <v>312</v>
      </c>
      <c r="G9" s="2">
        <v>295</v>
      </c>
      <c r="H9" s="2">
        <f t="shared" ref="H9:H27" si="0">AVERAGE(E9:G9)</f>
        <v>305.66666666666669</v>
      </c>
      <c r="I9" s="7">
        <f t="shared" ref="I9:I30" si="1">SQRT(((SUM((POWER(E9-H9,2)),(POWER(F9-H9,2)),(POWER(G9-H9,2)))/(COLUMNS(E9:G9)-1))))</f>
        <v>9.2915732431775702</v>
      </c>
      <c r="J9" s="2">
        <f t="shared" ref="J9:J20" si="2">I9/H9*100</f>
        <v>3.0397731438966966</v>
      </c>
      <c r="K9" s="3">
        <f t="shared" ref="K9:K20" si="3">((D9/3)*(SUM(E9:G9)))</f>
        <v>917</v>
      </c>
      <c r="L9" s="3">
        <f t="shared" ref="L9:L20" si="4">K9/D9</f>
        <v>305.66666666666669</v>
      </c>
      <c r="M9" s="3">
        <f t="shared" ref="M9:M20" si="5">ROUND(L9,2)</f>
        <v>305.67</v>
      </c>
      <c r="N9" s="3">
        <f t="shared" ref="N9:N20" si="6">M9*D9</f>
        <v>917.01</v>
      </c>
    </row>
    <row r="10" spans="1:14" ht="25.5" x14ac:dyDescent="0.25">
      <c r="A10" s="5">
        <v>2</v>
      </c>
      <c r="B10" s="13" t="s">
        <v>19</v>
      </c>
      <c r="C10" s="12" t="s">
        <v>17</v>
      </c>
      <c r="D10" s="12">
        <v>3</v>
      </c>
      <c r="E10" s="2">
        <v>509</v>
      </c>
      <c r="F10" s="2">
        <v>458</v>
      </c>
      <c r="G10" s="2">
        <v>485</v>
      </c>
      <c r="H10" s="2">
        <f t="shared" si="0"/>
        <v>484</v>
      </c>
      <c r="I10" s="7">
        <f t="shared" si="1"/>
        <v>25.514701644346147</v>
      </c>
      <c r="J10" s="2">
        <f t="shared" si="2"/>
        <v>5.271632571145898</v>
      </c>
      <c r="K10" s="3">
        <f t="shared" si="3"/>
        <v>1452</v>
      </c>
      <c r="L10" s="3">
        <f t="shared" si="4"/>
        <v>484</v>
      </c>
      <c r="M10" s="3">
        <f t="shared" si="5"/>
        <v>484</v>
      </c>
      <c r="N10" s="3">
        <f t="shared" si="6"/>
        <v>1452</v>
      </c>
    </row>
    <row r="11" spans="1:14" ht="25.5" x14ac:dyDescent="0.25">
      <c r="A11" s="5">
        <v>3</v>
      </c>
      <c r="B11" s="13" t="s">
        <v>67</v>
      </c>
      <c r="C11" s="12" t="s">
        <v>16</v>
      </c>
      <c r="D11" s="12">
        <v>5</v>
      </c>
      <c r="E11" s="2">
        <v>48</v>
      </c>
      <c r="F11" s="2">
        <v>51.24</v>
      </c>
      <c r="G11" s="2">
        <v>53</v>
      </c>
      <c r="H11" s="2">
        <f t="shared" si="0"/>
        <v>50.74666666666667</v>
      </c>
      <c r="I11" s="7">
        <f t="shared" si="1"/>
        <v>2.5362439420003224</v>
      </c>
      <c r="J11" s="2">
        <f t="shared" si="2"/>
        <v>4.997853275092595</v>
      </c>
      <c r="K11" s="3">
        <f t="shared" si="3"/>
        <v>253.73333333333335</v>
      </c>
      <c r="L11" s="3">
        <f t="shared" si="4"/>
        <v>50.74666666666667</v>
      </c>
      <c r="M11" s="3">
        <f t="shared" si="5"/>
        <v>50.75</v>
      </c>
      <c r="N11" s="3">
        <f t="shared" si="6"/>
        <v>253.75</v>
      </c>
    </row>
    <row r="12" spans="1:14" ht="25.5" x14ac:dyDescent="0.25">
      <c r="A12" s="5">
        <v>4</v>
      </c>
      <c r="B12" s="13" t="s">
        <v>68</v>
      </c>
      <c r="C12" s="12" t="s">
        <v>16</v>
      </c>
      <c r="D12" s="12">
        <v>5</v>
      </c>
      <c r="E12" s="2">
        <v>78</v>
      </c>
      <c r="F12" s="2">
        <v>81</v>
      </c>
      <c r="G12" s="2">
        <v>66</v>
      </c>
      <c r="H12" s="2">
        <f t="shared" ref="H12:H18" si="7">AVERAGE(E12:G12)</f>
        <v>75</v>
      </c>
      <c r="I12" s="7">
        <f t="shared" ref="I12:I18" si="8">SQRT(((SUM((POWER(E12-H12,2)),(POWER(F12-H12,2)),(POWER(G12-H12,2)))/(COLUMNS(E12:G12)-1))))</f>
        <v>7.9372539331937721</v>
      </c>
      <c r="J12" s="2">
        <f t="shared" ref="J12:J18" si="9">I12/H12*100</f>
        <v>10.583005244258363</v>
      </c>
      <c r="K12" s="3">
        <f t="shared" ref="K12:K18" si="10">((D12/3)*(SUM(E12:G12)))</f>
        <v>375</v>
      </c>
      <c r="L12" s="3">
        <f t="shared" ref="L12:L18" si="11">K12/D12</f>
        <v>75</v>
      </c>
      <c r="M12" s="3">
        <f t="shared" ref="M12:M18" si="12">ROUND(L12,2)</f>
        <v>75</v>
      </c>
      <c r="N12" s="3">
        <f t="shared" ref="N12:N18" si="13">M12*D12</f>
        <v>375</v>
      </c>
    </row>
    <row r="13" spans="1:14" ht="25.5" x14ac:dyDescent="0.25">
      <c r="A13" s="5">
        <v>5</v>
      </c>
      <c r="B13" s="13" t="s">
        <v>69</v>
      </c>
      <c r="C13" s="12" t="s">
        <v>16</v>
      </c>
      <c r="D13" s="12">
        <v>5</v>
      </c>
      <c r="E13" s="2">
        <v>136</v>
      </c>
      <c r="F13" s="2">
        <v>144.16999999999999</v>
      </c>
      <c r="G13" s="2">
        <v>152</v>
      </c>
      <c r="H13" s="2">
        <f t="shared" si="7"/>
        <v>144.05666666666664</v>
      </c>
      <c r="I13" s="7">
        <f t="shared" si="8"/>
        <v>8.0006020606785171</v>
      </c>
      <c r="J13" s="2">
        <f t="shared" si="9"/>
        <v>5.5537881347700111</v>
      </c>
      <c r="K13" s="3">
        <f t="shared" si="10"/>
        <v>720.2833333333333</v>
      </c>
      <c r="L13" s="3">
        <f t="shared" si="11"/>
        <v>144.05666666666667</v>
      </c>
      <c r="M13" s="3">
        <f t="shared" si="12"/>
        <v>144.06</v>
      </c>
      <c r="N13" s="3">
        <f t="shared" si="13"/>
        <v>720.3</v>
      </c>
    </row>
    <row r="14" spans="1:14" ht="25.5" x14ac:dyDescent="0.25">
      <c r="A14" s="5">
        <v>6</v>
      </c>
      <c r="B14" s="13" t="s">
        <v>70</v>
      </c>
      <c r="C14" s="12" t="s">
        <v>16</v>
      </c>
      <c r="D14" s="12">
        <v>5</v>
      </c>
      <c r="E14" s="2">
        <v>230</v>
      </c>
      <c r="F14" s="2">
        <v>235</v>
      </c>
      <c r="G14" s="2">
        <v>210</v>
      </c>
      <c r="H14" s="2">
        <f t="shared" si="7"/>
        <v>225</v>
      </c>
      <c r="I14" s="7">
        <f t="shared" si="8"/>
        <v>13.228756555322953</v>
      </c>
      <c r="J14" s="2">
        <f t="shared" si="9"/>
        <v>5.879447357921312</v>
      </c>
      <c r="K14" s="3">
        <f t="shared" si="10"/>
        <v>1125</v>
      </c>
      <c r="L14" s="3">
        <f t="shared" si="11"/>
        <v>225</v>
      </c>
      <c r="M14" s="3">
        <f t="shared" si="12"/>
        <v>225</v>
      </c>
      <c r="N14" s="3">
        <f t="shared" si="13"/>
        <v>1125</v>
      </c>
    </row>
    <row r="15" spans="1:14" ht="25.5" x14ac:dyDescent="0.25">
      <c r="A15" s="5">
        <v>7</v>
      </c>
      <c r="B15" s="13" t="s">
        <v>71</v>
      </c>
      <c r="C15" s="12" t="s">
        <v>16</v>
      </c>
      <c r="D15" s="12">
        <v>5</v>
      </c>
      <c r="E15" s="2">
        <v>95</v>
      </c>
      <c r="F15" s="2">
        <v>110</v>
      </c>
      <c r="G15" s="2">
        <v>110</v>
      </c>
      <c r="H15" s="2">
        <f t="shared" si="7"/>
        <v>105</v>
      </c>
      <c r="I15" s="7">
        <f t="shared" si="8"/>
        <v>8.6602540378443873</v>
      </c>
      <c r="J15" s="2">
        <f t="shared" si="9"/>
        <v>8.247860988423227</v>
      </c>
      <c r="K15" s="3">
        <f t="shared" si="10"/>
        <v>525</v>
      </c>
      <c r="L15" s="3">
        <f t="shared" si="11"/>
        <v>105</v>
      </c>
      <c r="M15" s="3">
        <f t="shared" si="12"/>
        <v>105</v>
      </c>
      <c r="N15" s="3">
        <f t="shared" si="13"/>
        <v>525</v>
      </c>
    </row>
    <row r="16" spans="1:14" ht="25.5" x14ac:dyDescent="0.25">
      <c r="A16" s="5">
        <v>8</v>
      </c>
      <c r="B16" s="13" t="s">
        <v>72</v>
      </c>
      <c r="C16" s="12" t="s">
        <v>16</v>
      </c>
      <c r="D16" s="12">
        <v>5</v>
      </c>
      <c r="E16" s="2">
        <v>427.43</v>
      </c>
      <c r="F16" s="2">
        <v>470</v>
      </c>
      <c r="G16" s="2">
        <v>430</v>
      </c>
      <c r="H16" s="2">
        <f t="shared" si="7"/>
        <v>442.47666666666669</v>
      </c>
      <c r="I16" s="7">
        <f t="shared" si="8"/>
        <v>23.870518078444238</v>
      </c>
      <c r="J16" s="2">
        <f t="shared" si="9"/>
        <v>5.3947518313834033</v>
      </c>
      <c r="K16" s="3">
        <f t="shared" si="10"/>
        <v>2212.3833333333337</v>
      </c>
      <c r="L16" s="3">
        <f t="shared" si="11"/>
        <v>442.47666666666674</v>
      </c>
      <c r="M16" s="3">
        <f t="shared" si="12"/>
        <v>442.48</v>
      </c>
      <c r="N16" s="3">
        <f t="shared" si="13"/>
        <v>2212.4</v>
      </c>
    </row>
    <row r="17" spans="1:14" ht="25.5" x14ac:dyDescent="0.25">
      <c r="A17" s="5">
        <v>9</v>
      </c>
      <c r="B17" s="13" t="s">
        <v>73</v>
      </c>
      <c r="C17" s="12" t="s">
        <v>16</v>
      </c>
      <c r="D17" s="12">
        <v>5</v>
      </c>
      <c r="E17" s="2">
        <v>487</v>
      </c>
      <c r="F17" s="2">
        <v>462</v>
      </c>
      <c r="G17" s="2">
        <v>466</v>
      </c>
      <c r="H17" s="2">
        <f t="shared" si="7"/>
        <v>471.66666666666669</v>
      </c>
      <c r="I17" s="7">
        <f t="shared" si="8"/>
        <v>13.428824718989123</v>
      </c>
      <c r="J17" s="2">
        <f t="shared" si="9"/>
        <v>2.8471006471355031</v>
      </c>
      <c r="K17" s="3">
        <f t="shared" si="10"/>
        <v>2358.3333333333335</v>
      </c>
      <c r="L17" s="3">
        <f t="shared" si="11"/>
        <v>471.66666666666669</v>
      </c>
      <c r="M17" s="3">
        <f t="shared" si="12"/>
        <v>471.67</v>
      </c>
      <c r="N17" s="3">
        <f t="shared" si="13"/>
        <v>2358.35</v>
      </c>
    </row>
    <row r="18" spans="1:14" ht="25.5" x14ac:dyDescent="0.25">
      <c r="A18" s="5">
        <v>10</v>
      </c>
      <c r="B18" s="13" t="s">
        <v>74</v>
      </c>
      <c r="C18" s="12" t="s">
        <v>16</v>
      </c>
      <c r="D18" s="12">
        <v>5</v>
      </c>
      <c r="E18" s="2">
        <v>230</v>
      </c>
      <c r="F18" s="2">
        <v>234</v>
      </c>
      <c r="G18" s="2">
        <v>268</v>
      </c>
      <c r="H18" s="2">
        <f t="shared" si="7"/>
        <v>244</v>
      </c>
      <c r="I18" s="7">
        <f t="shared" si="8"/>
        <v>20.880613017821101</v>
      </c>
      <c r="J18" s="2">
        <f t="shared" si="9"/>
        <v>8.557628285992255</v>
      </c>
      <c r="K18" s="3">
        <f t="shared" si="10"/>
        <v>1220</v>
      </c>
      <c r="L18" s="3">
        <f t="shared" si="11"/>
        <v>244</v>
      </c>
      <c r="M18" s="3">
        <f t="shared" si="12"/>
        <v>244</v>
      </c>
      <c r="N18" s="3">
        <f t="shared" si="13"/>
        <v>1220</v>
      </c>
    </row>
    <row r="19" spans="1:14" ht="25.5" x14ac:dyDescent="0.25">
      <c r="A19" s="5">
        <v>11</v>
      </c>
      <c r="B19" s="13" t="s">
        <v>20</v>
      </c>
      <c r="C19" s="12" t="s">
        <v>17</v>
      </c>
      <c r="D19" s="12">
        <v>3</v>
      </c>
      <c r="E19" s="2">
        <v>557</v>
      </c>
      <c r="F19" s="2">
        <v>577.88</v>
      </c>
      <c r="G19" s="2">
        <v>520.09</v>
      </c>
      <c r="H19" s="2">
        <f t="shared" si="0"/>
        <v>551.65666666666675</v>
      </c>
      <c r="I19" s="7">
        <f t="shared" si="1"/>
        <v>29.263192466532633</v>
      </c>
      <c r="J19" s="2">
        <f t="shared" si="2"/>
        <v>5.304602343220596</v>
      </c>
      <c r="K19" s="3">
        <f t="shared" si="3"/>
        <v>1654.9700000000003</v>
      </c>
      <c r="L19" s="3">
        <f t="shared" si="4"/>
        <v>551.65666666666675</v>
      </c>
      <c r="M19" s="3">
        <f t="shared" si="5"/>
        <v>551.66</v>
      </c>
      <c r="N19" s="3">
        <f t="shared" si="6"/>
        <v>1654.98</v>
      </c>
    </row>
    <row r="20" spans="1:14" ht="25.5" x14ac:dyDescent="0.25">
      <c r="A20" s="5">
        <v>12</v>
      </c>
      <c r="B20" s="13" t="s">
        <v>21</v>
      </c>
      <c r="C20" s="12" t="s">
        <v>17</v>
      </c>
      <c r="D20" s="12">
        <v>3</v>
      </c>
      <c r="E20" s="2">
        <v>608</v>
      </c>
      <c r="F20" s="2">
        <v>579</v>
      </c>
      <c r="G20" s="2">
        <v>564</v>
      </c>
      <c r="H20" s="2">
        <f t="shared" si="0"/>
        <v>583.66666666666663</v>
      </c>
      <c r="I20" s="7">
        <f t="shared" si="1"/>
        <v>22.36813209307682</v>
      </c>
      <c r="J20" s="2">
        <f t="shared" si="2"/>
        <v>3.8323470176602212</v>
      </c>
      <c r="K20" s="3">
        <f t="shared" si="3"/>
        <v>1751</v>
      </c>
      <c r="L20" s="3">
        <f t="shared" si="4"/>
        <v>583.66666666666663</v>
      </c>
      <c r="M20" s="3">
        <f t="shared" si="5"/>
        <v>583.66999999999996</v>
      </c>
      <c r="N20" s="3">
        <f t="shared" si="6"/>
        <v>1751.0099999999998</v>
      </c>
    </row>
    <row r="21" spans="1:14" ht="25.5" x14ac:dyDescent="0.25">
      <c r="A21" s="5">
        <v>13</v>
      </c>
      <c r="B21" s="13" t="s">
        <v>22</v>
      </c>
      <c r="C21" s="12" t="s">
        <v>16</v>
      </c>
      <c r="D21" s="12">
        <v>2</v>
      </c>
      <c r="E21" s="2">
        <v>320</v>
      </c>
      <c r="F21" s="2">
        <v>358</v>
      </c>
      <c r="G21" s="2">
        <v>313</v>
      </c>
      <c r="H21" s="2">
        <f t="shared" si="0"/>
        <v>330.33333333333331</v>
      </c>
      <c r="I21" s="7">
        <f t="shared" si="1"/>
        <v>24.214320831552001</v>
      </c>
      <c r="J21" s="2">
        <f t="shared" ref="J21:J25" si="14">I21/H21*100</f>
        <v>7.3302686674728568</v>
      </c>
      <c r="K21" s="3">
        <f t="shared" ref="K21:K25" si="15">((D21/3)*(SUM(E21:G21)))</f>
        <v>660.66666666666663</v>
      </c>
      <c r="L21" s="3">
        <f t="shared" ref="L21:L25" si="16">K21/D21</f>
        <v>330.33333333333331</v>
      </c>
      <c r="M21" s="3">
        <f t="shared" ref="M21:M25" si="17">ROUND(L21,2)</f>
        <v>330.33</v>
      </c>
      <c r="N21" s="3">
        <f t="shared" ref="N21:N25" si="18">M21*D21</f>
        <v>660.66</v>
      </c>
    </row>
    <row r="22" spans="1:14" ht="25.5" x14ac:dyDescent="0.25">
      <c r="A22" s="5">
        <v>14</v>
      </c>
      <c r="B22" s="13" t="s">
        <v>23</v>
      </c>
      <c r="C22" s="12" t="s">
        <v>16</v>
      </c>
      <c r="D22" s="12">
        <v>2</v>
      </c>
      <c r="E22" s="2">
        <v>268</v>
      </c>
      <c r="F22" s="2">
        <v>287</v>
      </c>
      <c r="G22" s="2">
        <v>308</v>
      </c>
      <c r="H22" s="2">
        <f t="shared" si="0"/>
        <v>287.66666666666669</v>
      </c>
      <c r="I22" s="7">
        <f t="shared" si="1"/>
        <v>20.008331597945226</v>
      </c>
      <c r="J22" s="2">
        <f t="shared" si="14"/>
        <v>6.9553875775012379</v>
      </c>
      <c r="K22" s="3">
        <f t="shared" si="15"/>
        <v>575.33333333333326</v>
      </c>
      <c r="L22" s="3">
        <f t="shared" si="16"/>
        <v>287.66666666666663</v>
      </c>
      <c r="M22" s="3">
        <f t="shared" si="17"/>
        <v>287.67</v>
      </c>
      <c r="N22" s="3">
        <f t="shared" si="18"/>
        <v>575.34</v>
      </c>
    </row>
    <row r="23" spans="1:14" ht="38.25" x14ac:dyDescent="0.25">
      <c r="A23" s="5">
        <v>15</v>
      </c>
      <c r="B23" s="13" t="s">
        <v>24</v>
      </c>
      <c r="C23" s="12" t="s">
        <v>16</v>
      </c>
      <c r="D23" s="12">
        <v>2</v>
      </c>
      <c r="E23" s="2">
        <v>568</v>
      </c>
      <c r="F23" s="2">
        <v>768</v>
      </c>
      <c r="G23" s="2">
        <v>640</v>
      </c>
      <c r="H23" s="2">
        <f t="shared" si="0"/>
        <v>658.66666666666663</v>
      </c>
      <c r="I23" s="7">
        <f t="shared" si="1"/>
        <v>101.29823953718709</v>
      </c>
      <c r="J23" s="2">
        <f t="shared" si="14"/>
        <v>15.379287379127597</v>
      </c>
      <c r="K23" s="3">
        <f t="shared" si="15"/>
        <v>1317.3333333333333</v>
      </c>
      <c r="L23" s="3">
        <f t="shared" si="16"/>
        <v>658.66666666666663</v>
      </c>
      <c r="M23" s="3">
        <f t="shared" si="17"/>
        <v>658.67</v>
      </c>
      <c r="N23" s="3">
        <f t="shared" si="18"/>
        <v>1317.34</v>
      </c>
    </row>
    <row r="24" spans="1:14" ht="25.5" x14ac:dyDescent="0.25">
      <c r="A24" s="5">
        <v>16</v>
      </c>
      <c r="B24" s="13" t="s">
        <v>63</v>
      </c>
      <c r="C24" s="12" t="s">
        <v>16</v>
      </c>
      <c r="D24" s="12">
        <v>1</v>
      </c>
      <c r="E24" s="2">
        <v>400</v>
      </c>
      <c r="F24" s="2">
        <v>450</v>
      </c>
      <c r="G24" s="2">
        <v>450</v>
      </c>
      <c r="H24" s="2">
        <f t="shared" si="0"/>
        <v>433.33333333333331</v>
      </c>
      <c r="I24" s="7">
        <f t="shared" si="1"/>
        <v>28.867513459481287</v>
      </c>
      <c r="J24" s="2">
        <f t="shared" si="14"/>
        <v>6.661733875264912</v>
      </c>
      <c r="K24" s="3">
        <f t="shared" si="15"/>
        <v>433.33333333333331</v>
      </c>
      <c r="L24" s="3">
        <f t="shared" si="16"/>
        <v>433.33333333333331</v>
      </c>
      <c r="M24" s="3">
        <f t="shared" si="17"/>
        <v>433.33</v>
      </c>
      <c r="N24" s="3">
        <f t="shared" si="18"/>
        <v>433.33</v>
      </c>
    </row>
    <row r="25" spans="1:14" ht="25.5" x14ac:dyDescent="0.25">
      <c r="A25" s="5">
        <v>17</v>
      </c>
      <c r="B25" s="13" t="s">
        <v>25</v>
      </c>
      <c r="C25" s="12" t="s">
        <v>16</v>
      </c>
      <c r="D25" s="12">
        <v>1</v>
      </c>
      <c r="E25" s="2">
        <v>480</v>
      </c>
      <c r="F25" s="2">
        <v>424.56</v>
      </c>
      <c r="G25" s="2">
        <v>440</v>
      </c>
      <c r="H25" s="2">
        <f t="shared" si="0"/>
        <v>448.18666666666667</v>
      </c>
      <c r="I25" s="7">
        <f t="shared" si="1"/>
        <v>28.612314365205293</v>
      </c>
      <c r="J25" s="2">
        <f t="shared" si="14"/>
        <v>6.3840173064508745</v>
      </c>
      <c r="K25" s="3">
        <f t="shared" si="15"/>
        <v>448.18666666666661</v>
      </c>
      <c r="L25" s="3">
        <f t="shared" si="16"/>
        <v>448.18666666666661</v>
      </c>
      <c r="M25" s="3">
        <f t="shared" si="17"/>
        <v>448.19</v>
      </c>
      <c r="N25" s="3">
        <f t="shared" si="18"/>
        <v>448.19</v>
      </c>
    </row>
    <row r="26" spans="1:14" s="4" customFormat="1" ht="25.5" x14ac:dyDescent="0.25">
      <c r="A26" s="5">
        <v>18</v>
      </c>
      <c r="B26" s="13" t="s">
        <v>26</v>
      </c>
      <c r="C26" s="12" t="s">
        <v>16</v>
      </c>
      <c r="D26" s="12">
        <v>10</v>
      </c>
      <c r="E26" s="2">
        <v>185</v>
      </c>
      <c r="F26" s="2">
        <v>194</v>
      </c>
      <c r="G26" s="2">
        <v>288.58</v>
      </c>
      <c r="H26" s="2">
        <f t="shared" si="0"/>
        <v>222.52666666666664</v>
      </c>
      <c r="I26" s="7">
        <f t="shared" si="1"/>
        <v>57.380590214229514</v>
      </c>
      <c r="J26" s="2">
        <f t="shared" ref="J26:J34" si="19">I26/H26*100</f>
        <v>25.785938860164858</v>
      </c>
      <c r="K26" s="3">
        <f t="shared" ref="K26:K34" si="20">((D26/3)*(SUM(E26:G26)))</f>
        <v>2225.2666666666664</v>
      </c>
      <c r="L26" s="3">
        <f t="shared" ref="L26:L34" si="21">K26/D26</f>
        <v>222.52666666666664</v>
      </c>
      <c r="M26" s="3">
        <f t="shared" ref="M26:M34" si="22">ROUND(L26,2)</f>
        <v>222.53</v>
      </c>
      <c r="N26" s="3">
        <f t="shared" ref="N26:N34" si="23">M26*D26</f>
        <v>2225.3000000000002</v>
      </c>
    </row>
    <row r="27" spans="1:14" s="4" customFormat="1" ht="25.5" x14ac:dyDescent="0.25">
      <c r="A27" s="5">
        <v>19</v>
      </c>
      <c r="B27" s="13" t="s">
        <v>27</v>
      </c>
      <c r="C27" s="12" t="s">
        <v>16</v>
      </c>
      <c r="D27" s="12">
        <v>2</v>
      </c>
      <c r="E27" s="5">
        <v>500</v>
      </c>
      <c r="F27" s="5">
        <v>662</v>
      </c>
      <c r="G27" s="5">
        <v>578</v>
      </c>
      <c r="H27" s="2">
        <f t="shared" si="0"/>
        <v>580</v>
      </c>
      <c r="I27" s="7">
        <f t="shared" si="1"/>
        <v>81.018516402116376</v>
      </c>
      <c r="J27" s="2">
        <f t="shared" si="19"/>
        <v>13.968709724502823</v>
      </c>
      <c r="K27" s="3">
        <f t="shared" si="20"/>
        <v>1160</v>
      </c>
      <c r="L27" s="3">
        <f t="shared" si="21"/>
        <v>580</v>
      </c>
      <c r="M27" s="3">
        <f t="shared" si="22"/>
        <v>580</v>
      </c>
      <c r="N27" s="3">
        <f t="shared" si="23"/>
        <v>1160</v>
      </c>
    </row>
    <row r="28" spans="1:14" s="4" customFormat="1" ht="25.5" x14ac:dyDescent="0.25">
      <c r="A28" s="5">
        <v>20</v>
      </c>
      <c r="B28" s="13" t="s">
        <v>28</v>
      </c>
      <c r="C28" s="12" t="s">
        <v>17</v>
      </c>
      <c r="D28" s="12">
        <v>2</v>
      </c>
      <c r="E28" s="5">
        <v>630</v>
      </c>
      <c r="F28" s="5">
        <v>681</v>
      </c>
      <c r="G28" s="5">
        <v>594</v>
      </c>
      <c r="H28" s="2">
        <f t="shared" ref="H28:H34" si="24">AVERAGE(E28:G28)</f>
        <v>635</v>
      </c>
      <c r="I28" s="7">
        <f t="shared" si="1"/>
        <v>43.71498598878879</v>
      </c>
      <c r="J28" s="2">
        <f t="shared" si="19"/>
        <v>6.8842497620139831</v>
      </c>
      <c r="K28" s="3">
        <f t="shared" si="20"/>
        <v>1270</v>
      </c>
      <c r="L28" s="3">
        <f t="shared" si="21"/>
        <v>635</v>
      </c>
      <c r="M28" s="3">
        <f t="shared" si="22"/>
        <v>635</v>
      </c>
      <c r="N28" s="3">
        <f t="shared" si="23"/>
        <v>1270</v>
      </c>
    </row>
    <row r="29" spans="1:14" s="4" customFormat="1" ht="25.5" x14ac:dyDescent="0.25">
      <c r="A29" s="5">
        <v>21</v>
      </c>
      <c r="B29" s="13" t="s">
        <v>29</v>
      </c>
      <c r="C29" s="12" t="s">
        <v>16</v>
      </c>
      <c r="D29" s="12">
        <v>1</v>
      </c>
      <c r="E29" s="5">
        <v>131</v>
      </c>
      <c r="F29" s="5">
        <v>110</v>
      </c>
      <c r="G29" s="5">
        <v>130</v>
      </c>
      <c r="H29" s="2">
        <f t="shared" si="24"/>
        <v>123.66666666666667</v>
      </c>
      <c r="I29" s="7">
        <f t="shared" si="1"/>
        <v>11.846237095944574</v>
      </c>
      <c r="J29" s="2">
        <f t="shared" si="19"/>
        <v>9.5791674630279573</v>
      </c>
      <c r="K29" s="3">
        <f t="shared" si="20"/>
        <v>123.66666666666666</v>
      </c>
      <c r="L29" s="3">
        <f t="shared" si="21"/>
        <v>123.66666666666666</v>
      </c>
      <c r="M29" s="3">
        <f t="shared" si="22"/>
        <v>123.67</v>
      </c>
      <c r="N29" s="3">
        <f t="shared" si="23"/>
        <v>123.67</v>
      </c>
    </row>
    <row r="30" spans="1:14" s="4" customFormat="1" ht="25.5" x14ac:dyDescent="0.25">
      <c r="A30" s="5">
        <v>22</v>
      </c>
      <c r="B30" s="13" t="s">
        <v>30</v>
      </c>
      <c r="C30" s="12" t="s">
        <v>16</v>
      </c>
      <c r="D30" s="12">
        <v>1</v>
      </c>
      <c r="E30" s="5">
        <v>435</v>
      </c>
      <c r="F30" s="5">
        <v>490</v>
      </c>
      <c r="G30" s="5">
        <v>465.5</v>
      </c>
      <c r="H30" s="2">
        <f t="shared" si="24"/>
        <v>463.5</v>
      </c>
      <c r="I30" s="7">
        <f t="shared" si="1"/>
        <v>27.55449146690971</v>
      </c>
      <c r="J30" s="2">
        <f t="shared" si="19"/>
        <v>5.9448741028931416</v>
      </c>
      <c r="K30" s="3">
        <f t="shared" si="20"/>
        <v>463.5</v>
      </c>
      <c r="L30" s="3">
        <f t="shared" si="21"/>
        <v>463.5</v>
      </c>
      <c r="M30" s="3">
        <f t="shared" si="22"/>
        <v>463.5</v>
      </c>
      <c r="N30" s="3">
        <f t="shared" si="23"/>
        <v>463.5</v>
      </c>
    </row>
    <row r="31" spans="1:14" s="4" customFormat="1" ht="25.5" x14ac:dyDescent="0.25">
      <c r="A31" s="5">
        <v>23</v>
      </c>
      <c r="B31" s="13" t="s">
        <v>31</v>
      </c>
      <c r="C31" s="12" t="s">
        <v>16</v>
      </c>
      <c r="D31" s="12">
        <v>5</v>
      </c>
      <c r="E31" s="5">
        <v>157</v>
      </c>
      <c r="F31" s="5">
        <v>156</v>
      </c>
      <c r="G31" s="5">
        <v>187</v>
      </c>
      <c r="H31" s="2">
        <f t="shared" si="24"/>
        <v>166.66666666666666</v>
      </c>
      <c r="I31" s="7">
        <f t="shared" ref="I31:I34" si="25">SQRT(((SUM((POWER(E31-H31,2)),(POWER(F31-H31,2)),(POWER(G31-H31,2)))/(COLUMNS(E31:G31)-1))))</f>
        <v>17.616280348965084</v>
      </c>
      <c r="J31" s="2">
        <f t="shared" si="19"/>
        <v>10.569768209379051</v>
      </c>
      <c r="K31" s="3">
        <f t="shared" si="20"/>
        <v>833.33333333333337</v>
      </c>
      <c r="L31" s="3">
        <f t="shared" si="21"/>
        <v>166.66666666666669</v>
      </c>
      <c r="M31" s="3">
        <f t="shared" si="22"/>
        <v>166.67</v>
      </c>
      <c r="N31" s="3">
        <f t="shared" si="23"/>
        <v>833.34999999999991</v>
      </c>
    </row>
    <row r="32" spans="1:14" s="4" customFormat="1" ht="25.5" x14ac:dyDescent="0.25">
      <c r="A32" s="5">
        <v>24</v>
      </c>
      <c r="B32" s="13" t="s">
        <v>32</v>
      </c>
      <c r="C32" s="12" t="s">
        <v>16</v>
      </c>
      <c r="D32" s="12">
        <v>20</v>
      </c>
      <c r="E32" s="5">
        <v>28</v>
      </c>
      <c r="F32" s="5">
        <v>27</v>
      </c>
      <c r="G32" s="5">
        <v>27</v>
      </c>
      <c r="H32" s="2">
        <f t="shared" si="24"/>
        <v>27.333333333333332</v>
      </c>
      <c r="I32" s="7">
        <f t="shared" si="25"/>
        <v>0.57735026918962584</v>
      </c>
      <c r="J32" s="2">
        <f t="shared" si="19"/>
        <v>2.1122570824010705</v>
      </c>
      <c r="K32" s="3">
        <f t="shared" si="20"/>
        <v>546.66666666666674</v>
      </c>
      <c r="L32" s="3">
        <f t="shared" si="21"/>
        <v>27.333333333333336</v>
      </c>
      <c r="M32" s="3">
        <f t="shared" si="22"/>
        <v>27.33</v>
      </c>
      <c r="N32" s="3">
        <f t="shared" si="23"/>
        <v>546.59999999999991</v>
      </c>
    </row>
    <row r="33" spans="1:14" s="4" customFormat="1" ht="25.5" x14ac:dyDescent="0.25">
      <c r="A33" s="5">
        <v>25</v>
      </c>
      <c r="B33" s="13" t="s">
        <v>48</v>
      </c>
      <c r="C33" s="12" t="s">
        <v>16</v>
      </c>
      <c r="D33" s="12">
        <v>10</v>
      </c>
      <c r="E33" s="5">
        <v>279</v>
      </c>
      <c r="F33" s="5">
        <v>330</v>
      </c>
      <c r="G33" s="5">
        <v>300</v>
      </c>
      <c r="H33" s="2">
        <f t="shared" si="24"/>
        <v>303</v>
      </c>
      <c r="I33" s="7">
        <f t="shared" si="25"/>
        <v>25.632011235952593</v>
      </c>
      <c r="J33" s="2">
        <f t="shared" si="19"/>
        <v>8.4594096488292383</v>
      </c>
      <c r="K33" s="3">
        <f t="shared" si="20"/>
        <v>3030</v>
      </c>
      <c r="L33" s="3">
        <f t="shared" si="21"/>
        <v>303</v>
      </c>
      <c r="M33" s="3">
        <f t="shared" si="22"/>
        <v>303</v>
      </c>
      <c r="N33" s="3">
        <f t="shared" si="23"/>
        <v>3030</v>
      </c>
    </row>
    <row r="34" spans="1:14" s="4" customFormat="1" ht="25.5" x14ac:dyDescent="0.25">
      <c r="A34" s="5">
        <v>26</v>
      </c>
      <c r="B34" s="13" t="s">
        <v>49</v>
      </c>
      <c r="C34" s="12" t="s">
        <v>16</v>
      </c>
      <c r="D34" s="12">
        <v>1</v>
      </c>
      <c r="E34" s="5">
        <v>170</v>
      </c>
      <c r="F34" s="5">
        <v>170</v>
      </c>
      <c r="G34" s="5">
        <v>190</v>
      </c>
      <c r="H34" s="2">
        <f t="shared" si="24"/>
        <v>176.66666666666666</v>
      </c>
      <c r="I34" s="7">
        <f t="shared" si="25"/>
        <v>11.547005383792515</v>
      </c>
      <c r="J34" s="2">
        <f t="shared" si="19"/>
        <v>6.5360407832787821</v>
      </c>
      <c r="K34" s="3">
        <f t="shared" si="20"/>
        <v>176.66666666666666</v>
      </c>
      <c r="L34" s="3">
        <f t="shared" si="21"/>
        <v>176.66666666666666</v>
      </c>
      <c r="M34" s="3">
        <f t="shared" si="22"/>
        <v>176.67</v>
      </c>
      <c r="N34" s="3">
        <f t="shared" si="23"/>
        <v>176.67</v>
      </c>
    </row>
    <row r="35" spans="1:14" s="4" customFormat="1" ht="25.5" x14ac:dyDescent="0.25">
      <c r="A35" s="5">
        <v>27</v>
      </c>
      <c r="B35" s="13" t="s">
        <v>50</v>
      </c>
      <c r="C35" s="12" t="s">
        <v>16</v>
      </c>
      <c r="D35" s="12">
        <v>1</v>
      </c>
      <c r="E35" s="5">
        <v>170</v>
      </c>
      <c r="F35" s="5">
        <v>140</v>
      </c>
      <c r="G35" s="5">
        <v>156</v>
      </c>
      <c r="H35" s="2">
        <f t="shared" ref="H35:H64" si="26">AVERAGE(E35:G35)</f>
        <v>155.33333333333334</v>
      </c>
      <c r="I35" s="7">
        <f t="shared" ref="I35:I64" si="27">SQRT(((SUM((POWER(E35-H35,2)),(POWER(F35-H35,2)),(POWER(G35-H35,2)))/(COLUMNS(E35:G35)-1))))</f>
        <v>15.01110699893027</v>
      </c>
      <c r="J35" s="2">
        <f t="shared" ref="J35:J64" si="28">I35/H35*100</f>
        <v>9.6638027890109033</v>
      </c>
      <c r="K35" s="3">
        <f t="shared" ref="K35:K64" si="29">((D35/3)*(SUM(E35:G35)))</f>
        <v>155.33333333333331</v>
      </c>
      <c r="L35" s="3">
        <f t="shared" ref="L35:L64" si="30">K35/D35</f>
        <v>155.33333333333331</v>
      </c>
      <c r="M35" s="3">
        <f t="shared" ref="M35:M64" si="31">ROUND(L35,2)</f>
        <v>155.33000000000001</v>
      </c>
      <c r="N35" s="3">
        <f t="shared" ref="N35:N64" si="32">M35*D35</f>
        <v>155.33000000000001</v>
      </c>
    </row>
    <row r="36" spans="1:14" s="4" customFormat="1" ht="25.5" x14ac:dyDescent="0.25">
      <c r="A36" s="5">
        <v>28</v>
      </c>
      <c r="B36" s="13" t="s">
        <v>51</v>
      </c>
      <c r="C36" s="12" t="s">
        <v>16</v>
      </c>
      <c r="D36" s="12">
        <v>1</v>
      </c>
      <c r="E36" s="5">
        <v>160</v>
      </c>
      <c r="F36" s="5">
        <v>150</v>
      </c>
      <c r="G36" s="5">
        <v>170</v>
      </c>
      <c r="H36" s="2">
        <f t="shared" si="26"/>
        <v>160</v>
      </c>
      <c r="I36" s="7">
        <f t="shared" si="27"/>
        <v>10</v>
      </c>
      <c r="J36" s="2">
        <f t="shared" si="28"/>
        <v>6.25</v>
      </c>
      <c r="K36" s="3">
        <f t="shared" si="29"/>
        <v>160</v>
      </c>
      <c r="L36" s="3">
        <f t="shared" si="30"/>
        <v>160</v>
      </c>
      <c r="M36" s="3">
        <f t="shared" si="31"/>
        <v>160</v>
      </c>
      <c r="N36" s="3">
        <f t="shared" si="32"/>
        <v>160</v>
      </c>
    </row>
    <row r="37" spans="1:14" s="4" customFormat="1" ht="25.5" x14ac:dyDescent="0.25">
      <c r="A37" s="5">
        <v>29</v>
      </c>
      <c r="B37" s="13" t="s">
        <v>52</v>
      </c>
      <c r="C37" s="12" t="s">
        <v>16</v>
      </c>
      <c r="D37" s="12">
        <v>2</v>
      </c>
      <c r="E37" s="5">
        <v>505</v>
      </c>
      <c r="F37" s="5">
        <v>490</v>
      </c>
      <c r="G37" s="5">
        <v>518</v>
      </c>
      <c r="H37" s="2">
        <f t="shared" si="26"/>
        <v>504.33333333333331</v>
      </c>
      <c r="I37" s="7">
        <f t="shared" si="27"/>
        <v>14.0118997046558</v>
      </c>
      <c r="J37" s="2">
        <f t="shared" si="28"/>
        <v>2.7783013294096102</v>
      </c>
      <c r="K37" s="3">
        <f t="shared" si="29"/>
        <v>1008.6666666666666</v>
      </c>
      <c r="L37" s="3">
        <f t="shared" si="30"/>
        <v>504.33333333333331</v>
      </c>
      <c r="M37" s="3">
        <f t="shared" si="31"/>
        <v>504.33</v>
      </c>
      <c r="N37" s="3">
        <f t="shared" si="32"/>
        <v>1008.66</v>
      </c>
    </row>
    <row r="38" spans="1:14" s="4" customFormat="1" x14ac:dyDescent="0.25">
      <c r="A38" s="5">
        <v>30</v>
      </c>
      <c r="B38" s="13" t="s">
        <v>60</v>
      </c>
      <c r="C38" s="12" t="s">
        <v>16</v>
      </c>
      <c r="D38" s="12">
        <v>2</v>
      </c>
      <c r="E38" s="5">
        <v>907</v>
      </c>
      <c r="F38" s="5">
        <v>850</v>
      </c>
      <c r="G38" s="5">
        <v>950</v>
      </c>
      <c r="H38" s="2">
        <f t="shared" si="26"/>
        <v>902.33333333333337</v>
      </c>
      <c r="I38" s="7">
        <f t="shared" si="27"/>
        <v>50.163067423487306</v>
      </c>
      <c r="J38" s="2">
        <f t="shared" si="28"/>
        <v>5.5592612586059076</v>
      </c>
      <c r="K38" s="3">
        <f t="shared" si="29"/>
        <v>1804.6666666666665</v>
      </c>
      <c r="L38" s="3">
        <f t="shared" si="30"/>
        <v>902.33333333333326</v>
      </c>
      <c r="M38" s="3">
        <f t="shared" si="31"/>
        <v>902.33</v>
      </c>
      <c r="N38" s="3">
        <f t="shared" si="32"/>
        <v>1804.66</v>
      </c>
    </row>
    <row r="39" spans="1:14" s="4" customFormat="1" ht="25.5" x14ac:dyDescent="0.25">
      <c r="A39" s="5">
        <v>31</v>
      </c>
      <c r="B39" s="13" t="s">
        <v>33</v>
      </c>
      <c r="C39" s="12" t="s">
        <v>16</v>
      </c>
      <c r="D39" s="12">
        <v>1</v>
      </c>
      <c r="E39" s="5">
        <v>2020</v>
      </c>
      <c r="F39" s="5">
        <v>1740</v>
      </c>
      <c r="G39" s="5">
        <v>2080</v>
      </c>
      <c r="H39" s="2">
        <f t="shared" si="26"/>
        <v>1946.6666666666667</v>
      </c>
      <c r="I39" s="7">
        <f t="shared" si="27"/>
        <v>181.47543451754933</v>
      </c>
      <c r="J39" s="2">
        <f t="shared" si="28"/>
        <v>9.3223682115179454</v>
      </c>
      <c r="K39" s="3">
        <f t="shared" si="29"/>
        <v>1946.6666666666665</v>
      </c>
      <c r="L39" s="3">
        <f t="shared" si="30"/>
        <v>1946.6666666666665</v>
      </c>
      <c r="M39" s="3">
        <f t="shared" si="31"/>
        <v>1946.67</v>
      </c>
      <c r="N39" s="3">
        <f t="shared" si="32"/>
        <v>1946.67</v>
      </c>
    </row>
    <row r="40" spans="1:14" s="4" customFormat="1" ht="25.5" x14ac:dyDescent="0.25">
      <c r="A40" s="5">
        <v>32</v>
      </c>
      <c r="B40" s="13" t="s">
        <v>34</v>
      </c>
      <c r="C40" s="12" t="s">
        <v>16</v>
      </c>
      <c r="D40" s="12">
        <v>5</v>
      </c>
      <c r="E40" s="5">
        <v>390</v>
      </c>
      <c r="F40" s="5">
        <v>448</v>
      </c>
      <c r="G40" s="5">
        <v>430</v>
      </c>
      <c r="H40" s="2">
        <f t="shared" si="26"/>
        <v>422.66666666666669</v>
      </c>
      <c r="I40" s="7">
        <f t="shared" si="27"/>
        <v>29.687258770949757</v>
      </c>
      <c r="J40" s="2">
        <f t="shared" si="28"/>
        <v>7.0237993937578294</v>
      </c>
      <c r="K40" s="3">
        <f t="shared" si="29"/>
        <v>2113.3333333333335</v>
      </c>
      <c r="L40" s="3">
        <f t="shared" si="30"/>
        <v>422.66666666666669</v>
      </c>
      <c r="M40" s="3">
        <f t="shared" si="31"/>
        <v>422.67</v>
      </c>
      <c r="N40" s="3">
        <f t="shared" si="32"/>
        <v>2113.35</v>
      </c>
    </row>
    <row r="41" spans="1:14" s="4" customFormat="1" ht="25.5" x14ac:dyDescent="0.25">
      <c r="A41" s="5">
        <v>33</v>
      </c>
      <c r="B41" s="13" t="s">
        <v>35</v>
      </c>
      <c r="C41" s="12" t="s">
        <v>16</v>
      </c>
      <c r="D41" s="12">
        <v>5</v>
      </c>
      <c r="E41" s="5">
        <v>403</v>
      </c>
      <c r="F41" s="5">
        <v>468.14</v>
      </c>
      <c r="G41" s="5">
        <v>441</v>
      </c>
      <c r="H41" s="2">
        <f t="shared" ref="H41:H53" si="33">AVERAGE(E41:G41)</f>
        <v>437.37999999999994</v>
      </c>
      <c r="I41" s="7">
        <f t="shared" ref="I41:I53" si="34">SQRT(((SUM((POWER(E41-H41,2)),(POWER(F41-H41,2)),(POWER(G41-H41,2)))/(COLUMNS(E41:G41)-1))))</f>
        <v>32.7205317805197</v>
      </c>
      <c r="J41" s="2">
        <f t="shared" ref="J41:J53" si="35">I41/H41*100</f>
        <v>7.4810306325208522</v>
      </c>
      <c r="K41" s="3">
        <f t="shared" ref="K41:K53" si="36">((D41/3)*(SUM(E41:G41)))</f>
        <v>2186.9</v>
      </c>
      <c r="L41" s="3">
        <f t="shared" ref="L41:L53" si="37">K41/D41</f>
        <v>437.38</v>
      </c>
      <c r="M41" s="3">
        <f t="shared" ref="M41:M53" si="38">ROUND(L41,2)</f>
        <v>437.38</v>
      </c>
      <c r="N41" s="3">
        <f t="shared" ref="N41:N53" si="39">M41*D41</f>
        <v>2186.9</v>
      </c>
    </row>
    <row r="42" spans="1:14" s="4" customFormat="1" ht="25.5" x14ac:dyDescent="0.25">
      <c r="A42" s="5">
        <v>34</v>
      </c>
      <c r="B42" s="13" t="s">
        <v>53</v>
      </c>
      <c r="C42" s="12" t="s">
        <v>16</v>
      </c>
      <c r="D42" s="12">
        <v>2</v>
      </c>
      <c r="E42" s="5">
        <v>323</v>
      </c>
      <c r="F42" s="5">
        <v>302</v>
      </c>
      <c r="G42" s="5">
        <v>353</v>
      </c>
      <c r="H42" s="2">
        <f t="shared" si="33"/>
        <v>326</v>
      </c>
      <c r="I42" s="7">
        <f t="shared" si="34"/>
        <v>25.632011235952593</v>
      </c>
      <c r="J42" s="2">
        <f t="shared" si="35"/>
        <v>7.8625801337277892</v>
      </c>
      <c r="K42" s="3">
        <f t="shared" si="36"/>
        <v>652</v>
      </c>
      <c r="L42" s="3">
        <f t="shared" si="37"/>
        <v>326</v>
      </c>
      <c r="M42" s="3">
        <f t="shared" si="38"/>
        <v>326</v>
      </c>
      <c r="N42" s="3">
        <f t="shared" si="39"/>
        <v>652</v>
      </c>
    </row>
    <row r="43" spans="1:14" s="4" customFormat="1" ht="25.5" x14ac:dyDescent="0.25">
      <c r="A43" s="5">
        <v>35</v>
      </c>
      <c r="B43" s="13" t="s">
        <v>36</v>
      </c>
      <c r="C43" s="12" t="s">
        <v>16</v>
      </c>
      <c r="D43" s="12">
        <v>2</v>
      </c>
      <c r="E43" s="5">
        <v>410</v>
      </c>
      <c r="F43" s="5">
        <v>415</v>
      </c>
      <c r="G43" s="5">
        <v>372</v>
      </c>
      <c r="H43" s="2">
        <f t="shared" si="33"/>
        <v>399</v>
      </c>
      <c r="I43" s="7">
        <f t="shared" si="34"/>
        <v>23.515952032609693</v>
      </c>
      <c r="J43" s="2">
        <f t="shared" si="35"/>
        <v>5.8937223139372659</v>
      </c>
      <c r="K43" s="3">
        <f t="shared" si="36"/>
        <v>798</v>
      </c>
      <c r="L43" s="3">
        <f t="shared" si="37"/>
        <v>399</v>
      </c>
      <c r="M43" s="3">
        <f t="shared" si="38"/>
        <v>399</v>
      </c>
      <c r="N43" s="3">
        <f t="shared" si="39"/>
        <v>798</v>
      </c>
    </row>
    <row r="44" spans="1:14" s="4" customFormat="1" ht="25.5" x14ac:dyDescent="0.25">
      <c r="A44" s="5">
        <v>36</v>
      </c>
      <c r="B44" s="13" t="s">
        <v>37</v>
      </c>
      <c r="C44" s="12" t="s">
        <v>16</v>
      </c>
      <c r="D44" s="12">
        <v>2</v>
      </c>
      <c r="E44" s="5">
        <v>620</v>
      </c>
      <c r="F44" s="5">
        <v>620</v>
      </c>
      <c r="G44" s="5">
        <v>659</v>
      </c>
      <c r="H44" s="2">
        <f t="shared" si="33"/>
        <v>633</v>
      </c>
      <c r="I44" s="7">
        <f t="shared" si="34"/>
        <v>22.516660498395403</v>
      </c>
      <c r="J44" s="2">
        <f t="shared" si="35"/>
        <v>3.5571343599360823</v>
      </c>
      <c r="K44" s="3">
        <f t="shared" si="36"/>
        <v>1266</v>
      </c>
      <c r="L44" s="3">
        <f t="shared" si="37"/>
        <v>633</v>
      </c>
      <c r="M44" s="3">
        <f t="shared" si="38"/>
        <v>633</v>
      </c>
      <c r="N44" s="3">
        <f t="shared" si="39"/>
        <v>1266</v>
      </c>
    </row>
    <row r="45" spans="1:14" s="4" customFormat="1" ht="38.25" x14ac:dyDescent="0.25">
      <c r="A45" s="5">
        <v>37</v>
      </c>
      <c r="B45" s="13" t="s">
        <v>38</v>
      </c>
      <c r="C45" s="12" t="s">
        <v>16</v>
      </c>
      <c r="D45" s="12">
        <v>2</v>
      </c>
      <c r="E45" s="5">
        <v>498</v>
      </c>
      <c r="F45" s="5">
        <v>553</v>
      </c>
      <c r="G45" s="5">
        <v>568</v>
      </c>
      <c r="H45" s="2">
        <f t="shared" si="33"/>
        <v>539.66666666666663</v>
      </c>
      <c r="I45" s="7">
        <f t="shared" si="34"/>
        <v>36.855573979159971</v>
      </c>
      <c r="J45" s="2">
        <f t="shared" si="35"/>
        <v>6.8293219232538558</v>
      </c>
      <c r="K45" s="3">
        <f t="shared" si="36"/>
        <v>1079.3333333333333</v>
      </c>
      <c r="L45" s="3">
        <f t="shared" si="37"/>
        <v>539.66666666666663</v>
      </c>
      <c r="M45" s="3">
        <f t="shared" si="38"/>
        <v>539.66999999999996</v>
      </c>
      <c r="N45" s="3">
        <f t="shared" si="39"/>
        <v>1079.3399999999999</v>
      </c>
    </row>
    <row r="46" spans="1:14" s="4" customFormat="1" ht="38.25" x14ac:dyDescent="0.25">
      <c r="A46" s="5">
        <v>38</v>
      </c>
      <c r="B46" s="13" t="s">
        <v>39</v>
      </c>
      <c r="C46" s="12" t="s">
        <v>16</v>
      </c>
      <c r="D46" s="12">
        <v>2</v>
      </c>
      <c r="E46" s="5">
        <v>691</v>
      </c>
      <c r="F46" s="5">
        <v>800</v>
      </c>
      <c r="G46" s="5">
        <v>690</v>
      </c>
      <c r="H46" s="2">
        <f t="shared" si="33"/>
        <v>727</v>
      </c>
      <c r="I46" s="7">
        <f t="shared" si="34"/>
        <v>63.221831672294975</v>
      </c>
      <c r="J46" s="2">
        <f t="shared" si="35"/>
        <v>8.6962629535481391</v>
      </c>
      <c r="K46" s="3">
        <f t="shared" si="36"/>
        <v>1454</v>
      </c>
      <c r="L46" s="3">
        <f t="shared" si="37"/>
        <v>727</v>
      </c>
      <c r="M46" s="3">
        <f t="shared" si="38"/>
        <v>727</v>
      </c>
      <c r="N46" s="3">
        <f t="shared" si="39"/>
        <v>1454</v>
      </c>
    </row>
    <row r="47" spans="1:14" s="4" customFormat="1" ht="25.5" x14ac:dyDescent="0.25">
      <c r="A47" s="5">
        <v>39</v>
      </c>
      <c r="B47" s="13" t="s">
        <v>40</v>
      </c>
      <c r="C47" s="12" t="s">
        <v>16</v>
      </c>
      <c r="D47" s="12">
        <v>100</v>
      </c>
      <c r="E47" s="5">
        <v>4.4000000000000004</v>
      </c>
      <c r="F47" s="5">
        <v>5.5</v>
      </c>
      <c r="G47" s="5">
        <v>7.5</v>
      </c>
      <c r="H47" s="2">
        <f t="shared" si="33"/>
        <v>5.8</v>
      </c>
      <c r="I47" s="7">
        <f t="shared" si="34"/>
        <v>1.5716233645501709</v>
      </c>
      <c r="J47" s="2">
        <f t="shared" si="35"/>
        <v>27.096954561209845</v>
      </c>
      <c r="K47" s="3">
        <f t="shared" si="36"/>
        <v>580</v>
      </c>
      <c r="L47" s="3">
        <f t="shared" si="37"/>
        <v>5.8</v>
      </c>
      <c r="M47" s="3">
        <f t="shared" si="38"/>
        <v>5.8</v>
      </c>
      <c r="N47" s="3">
        <f t="shared" si="39"/>
        <v>580</v>
      </c>
    </row>
    <row r="48" spans="1:14" s="4" customFormat="1" ht="38.25" x14ac:dyDescent="0.25">
      <c r="A48" s="5">
        <v>40</v>
      </c>
      <c r="B48" s="13" t="s">
        <v>54</v>
      </c>
      <c r="C48" s="12" t="s">
        <v>41</v>
      </c>
      <c r="D48" s="12">
        <v>1</v>
      </c>
      <c r="E48" s="5">
        <v>258</v>
      </c>
      <c r="F48" s="5">
        <v>303.86</v>
      </c>
      <c r="G48" s="5">
        <v>245</v>
      </c>
      <c r="H48" s="2">
        <f t="shared" si="33"/>
        <v>268.95333333333332</v>
      </c>
      <c r="I48" s="7">
        <f t="shared" si="34"/>
        <v>30.920972386607342</v>
      </c>
      <c r="J48" s="2">
        <f t="shared" si="35"/>
        <v>11.496779758548204</v>
      </c>
      <c r="K48" s="3">
        <f t="shared" si="36"/>
        <v>268.95333333333332</v>
      </c>
      <c r="L48" s="3">
        <f t="shared" si="37"/>
        <v>268.95333333333332</v>
      </c>
      <c r="M48" s="3">
        <f t="shared" si="38"/>
        <v>268.95</v>
      </c>
      <c r="N48" s="3">
        <f t="shared" si="39"/>
        <v>268.95</v>
      </c>
    </row>
    <row r="49" spans="1:14" s="4" customFormat="1" ht="38.25" x14ac:dyDescent="0.25">
      <c r="A49" s="5">
        <v>41</v>
      </c>
      <c r="B49" s="13" t="s">
        <v>42</v>
      </c>
      <c r="C49" s="12" t="s">
        <v>41</v>
      </c>
      <c r="D49" s="12">
        <v>1</v>
      </c>
      <c r="E49" s="5">
        <v>288</v>
      </c>
      <c r="F49" s="5">
        <v>250</v>
      </c>
      <c r="G49" s="5">
        <v>350</v>
      </c>
      <c r="H49" s="2">
        <f t="shared" si="33"/>
        <v>296</v>
      </c>
      <c r="I49" s="7">
        <f t="shared" si="34"/>
        <v>50.47771785649585</v>
      </c>
      <c r="J49" s="2">
        <f t="shared" si="35"/>
        <v>17.053283059626974</v>
      </c>
      <c r="K49" s="3">
        <f t="shared" si="36"/>
        <v>296</v>
      </c>
      <c r="L49" s="3">
        <f t="shared" si="37"/>
        <v>296</v>
      </c>
      <c r="M49" s="3">
        <f t="shared" si="38"/>
        <v>296</v>
      </c>
      <c r="N49" s="3">
        <f t="shared" si="39"/>
        <v>296</v>
      </c>
    </row>
    <row r="50" spans="1:14" s="4" customFormat="1" ht="38.25" x14ac:dyDescent="0.25">
      <c r="A50" s="5">
        <v>42</v>
      </c>
      <c r="B50" s="13" t="s">
        <v>43</v>
      </c>
      <c r="C50" s="12" t="s">
        <v>41</v>
      </c>
      <c r="D50" s="12">
        <v>1</v>
      </c>
      <c r="E50" s="5">
        <v>258</v>
      </c>
      <c r="F50" s="5">
        <v>225</v>
      </c>
      <c r="G50" s="5">
        <v>246</v>
      </c>
      <c r="H50" s="2">
        <f t="shared" si="33"/>
        <v>243</v>
      </c>
      <c r="I50" s="7">
        <f t="shared" si="34"/>
        <v>16.703293088490067</v>
      </c>
      <c r="J50" s="2">
        <f t="shared" si="35"/>
        <v>6.8737831639876816</v>
      </c>
      <c r="K50" s="3">
        <f t="shared" si="36"/>
        <v>243</v>
      </c>
      <c r="L50" s="3">
        <f t="shared" si="37"/>
        <v>243</v>
      </c>
      <c r="M50" s="3">
        <f t="shared" si="38"/>
        <v>243</v>
      </c>
      <c r="N50" s="3">
        <f t="shared" si="39"/>
        <v>243</v>
      </c>
    </row>
    <row r="51" spans="1:14" s="4" customFormat="1" ht="38.25" x14ac:dyDescent="0.25">
      <c r="A51" s="5">
        <v>43</v>
      </c>
      <c r="B51" s="13" t="s">
        <v>44</v>
      </c>
      <c r="C51" s="12" t="s">
        <v>41</v>
      </c>
      <c r="D51" s="12">
        <v>1</v>
      </c>
      <c r="E51" s="5">
        <v>296</v>
      </c>
      <c r="F51" s="5">
        <v>235</v>
      </c>
      <c r="G51" s="5">
        <v>310</v>
      </c>
      <c r="H51" s="2">
        <f t="shared" si="33"/>
        <v>280.33333333333331</v>
      </c>
      <c r="I51" s="7">
        <f t="shared" si="34"/>
        <v>39.878983604567125</v>
      </c>
      <c r="J51" s="2">
        <f t="shared" si="35"/>
        <v>14.225558955255813</v>
      </c>
      <c r="K51" s="3">
        <f t="shared" si="36"/>
        <v>280.33333333333331</v>
      </c>
      <c r="L51" s="3">
        <f t="shared" si="37"/>
        <v>280.33333333333331</v>
      </c>
      <c r="M51" s="3">
        <f t="shared" si="38"/>
        <v>280.33</v>
      </c>
      <c r="N51" s="3">
        <f t="shared" si="39"/>
        <v>280.33</v>
      </c>
    </row>
    <row r="52" spans="1:14" s="4" customFormat="1" ht="38.25" x14ac:dyDescent="0.25">
      <c r="A52" s="5">
        <v>44</v>
      </c>
      <c r="B52" s="13" t="s">
        <v>45</v>
      </c>
      <c r="C52" s="12" t="s">
        <v>41</v>
      </c>
      <c r="D52" s="12">
        <v>1</v>
      </c>
      <c r="E52" s="5">
        <v>266</v>
      </c>
      <c r="F52" s="5">
        <v>225</v>
      </c>
      <c r="G52" s="5">
        <v>220</v>
      </c>
      <c r="H52" s="2">
        <f t="shared" si="33"/>
        <v>237</v>
      </c>
      <c r="I52" s="7">
        <f t="shared" si="34"/>
        <v>25.238858928247925</v>
      </c>
      <c r="J52" s="2">
        <f t="shared" si="35"/>
        <v>10.649307564661571</v>
      </c>
      <c r="K52" s="3">
        <f t="shared" si="36"/>
        <v>237</v>
      </c>
      <c r="L52" s="3">
        <f t="shared" si="37"/>
        <v>237</v>
      </c>
      <c r="M52" s="3">
        <f t="shared" si="38"/>
        <v>237</v>
      </c>
      <c r="N52" s="3">
        <f t="shared" si="39"/>
        <v>237</v>
      </c>
    </row>
    <row r="53" spans="1:14" s="4" customFormat="1" ht="25.5" x14ac:dyDescent="0.25">
      <c r="A53" s="5">
        <v>45</v>
      </c>
      <c r="B53" s="13" t="s">
        <v>46</v>
      </c>
      <c r="C53" s="12" t="s">
        <v>41</v>
      </c>
      <c r="D53" s="12">
        <v>1</v>
      </c>
      <c r="E53" s="5">
        <v>308</v>
      </c>
      <c r="F53" s="5">
        <v>242.93</v>
      </c>
      <c r="G53" s="5">
        <v>276</v>
      </c>
      <c r="H53" s="2">
        <f t="shared" si="33"/>
        <v>275.64333333333337</v>
      </c>
      <c r="I53" s="7">
        <f t="shared" si="34"/>
        <v>32.536466208445766</v>
      </c>
      <c r="J53" s="2">
        <f t="shared" si="35"/>
        <v>11.803828452872345</v>
      </c>
      <c r="K53" s="3">
        <f t="shared" si="36"/>
        <v>275.64333333333332</v>
      </c>
      <c r="L53" s="3">
        <f t="shared" si="37"/>
        <v>275.64333333333332</v>
      </c>
      <c r="M53" s="3">
        <f t="shared" si="38"/>
        <v>275.64</v>
      </c>
      <c r="N53" s="3">
        <f t="shared" si="39"/>
        <v>275.64</v>
      </c>
    </row>
    <row r="54" spans="1:14" s="4" customFormat="1" ht="25.5" x14ac:dyDescent="0.25">
      <c r="A54" s="5">
        <v>46</v>
      </c>
      <c r="B54" s="13" t="s">
        <v>47</v>
      </c>
      <c r="C54" s="12" t="s">
        <v>41</v>
      </c>
      <c r="D54" s="12">
        <v>1</v>
      </c>
      <c r="E54" s="5">
        <v>406</v>
      </c>
      <c r="F54" s="5">
        <v>350</v>
      </c>
      <c r="G54" s="5">
        <v>405</v>
      </c>
      <c r="H54" s="2">
        <f t="shared" si="26"/>
        <v>387</v>
      </c>
      <c r="I54" s="7">
        <f t="shared" si="27"/>
        <v>32.046840717924134</v>
      </c>
      <c r="J54" s="2">
        <f t="shared" si="28"/>
        <v>8.280837394812437</v>
      </c>
      <c r="K54" s="3">
        <f t="shared" si="29"/>
        <v>387</v>
      </c>
      <c r="L54" s="3">
        <f t="shared" si="30"/>
        <v>387</v>
      </c>
      <c r="M54" s="3">
        <f t="shared" si="31"/>
        <v>387</v>
      </c>
      <c r="N54" s="3">
        <f t="shared" si="32"/>
        <v>387</v>
      </c>
    </row>
    <row r="55" spans="1:14" s="4" customFormat="1" ht="25.5" x14ac:dyDescent="0.25">
      <c r="A55" s="5">
        <v>47</v>
      </c>
      <c r="B55" s="13" t="s">
        <v>55</v>
      </c>
      <c r="C55" s="12" t="s">
        <v>41</v>
      </c>
      <c r="D55" s="12">
        <v>1</v>
      </c>
      <c r="E55" s="5">
        <v>170</v>
      </c>
      <c r="F55" s="5">
        <v>162</v>
      </c>
      <c r="G55" s="5">
        <v>190</v>
      </c>
      <c r="H55" s="2">
        <f t="shared" si="26"/>
        <v>174</v>
      </c>
      <c r="I55" s="7">
        <f t="shared" si="27"/>
        <v>14.422205101855956</v>
      </c>
      <c r="J55" s="2">
        <f t="shared" si="28"/>
        <v>8.2886236217562974</v>
      </c>
      <c r="K55" s="3">
        <f t="shared" si="29"/>
        <v>174</v>
      </c>
      <c r="L55" s="3">
        <f t="shared" si="30"/>
        <v>174</v>
      </c>
      <c r="M55" s="3">
        <f t="shared" si="31"/>
        <v>174</v>
      </c>
      <c r="N55" s="3">
        <f t="shared" si="32"/>
        <v>174</v>
      </c>
    </row>
    <row r="56" spans="1:14" s="4" customFormat="1" ht="25.5" x14ac:dyDescent="0.25">
      <c r="A56" s="5">
        <v>48</v>
      </c>
      <c r="B56" s="13" t="s">
        <v>56</v>
      </c>
      <c r="C56" s="12" t="s">
        <v>41</v>
      </c>
      <c r="D56" s="12">
        <v>1</v>
      </c>
      <c r="E56" s="5">
        <v>254</v>
      </c>
      <c r="F56" s="5">
        <v>231</v>
      </c>
      <c r="G56" s="5">
        <v>265</v>
      </c>
      <c r="H56" s="2">
        <f t="shared" si="26"/>
        <v>250</v>
      </c>
      <c r="I56" s="7">
        <f t="shared" si="27"/>
        <v>17.349351572897472</v>
      </c>
      <c r="J56" s="2">
        <f t="shared" si="28"/>
        <v>6.9397406291589885</v>
      </c>
      <c r="K56" s="3">
        <f t="shared" si="29"/>
        <v>250</v>
      </c>
      <c r="L56" s="3">
        <f t="shared" si="30"/>
        <v>250</v>
      </c>
      <c r="M56" s="3">
        <f t="shared" si="31"/>
        <v>250</v>
      </c>
      <c r="N56" s="3">
        <f t="shared" si="32"/>
        <v>250</v>
      </c>
    </row>
    <row r="57" spans="1:14" s="4" customFormat="1" ht="25.5" x14ac:dyDescent="0.25">
      <c r="A57" s="5">
        <v>49</v>
      </c>
      <c r="B57" s="13" t="s">
        <v>57</v>
      </c>
      <c r="C57" s="12" t="s">
        <v>41</v>
      </c>
      <c r="D57" s="12">
        <v>1</v>
      </c>
      <c r="E57" s="5">
        <v>254</v>
      </c>
      <c r="F57" s="5">
        <v>234</v>
      </c>
      <c r="G57" s="5">
        <v>230</v>
      </c>
      <c r="H57" s="2">
        <f t="shared" si="26"/>
        <v>239.33333333333334</v>
      </c>
      <c r="I57" s="7">
        <f t="shared" si="27"/>
        <v>12.858201014657272</v>
      </c>
      <c r="J57" s="2">
        <f t="shared" si="28"/>
        <v>5.3725073877398071</v>
      </c>
      <c r="K57" s="3">
        <f t="shared" si="29"/>
        <v>239.33333333333331</v>
      </c>
      <c r="L57" s="3">
        <f t="shared" si="30"/>
        <v>239.33333333333331</v>
      </c>
      <c r="M57" s="3">
        <f t="shared" si="31"/>
        <v>239.33</v>
      </c>
      <c r="N57" s="3">
        <f t="shared" si="32"/>
        <v>239.33</v>
      </c>
    </row>
    <row r="58" spans="1:14" s="4" customFormat="1" ht="25.5" x14ac:dyDescent="0.25">
      <c r="A58" s="5">
        <v>50</v>
      </c>
      <c r="B58" s="13" t="s">
        <v>58</v>
      </c>
      <c r="C58" s="12" t="s">
        <v>41</v>
      </c>
      <c r="D58" s="12">
        <v>1</v>
      </c>
      <c r="E58" s="5">
        <v>254</v>
      </c>
      <c r="F58" s="5">
        <v>250</v>
      </c>
      <c r="G58" s="5">
        <v>245.2</v>
      </c>
      <c r="H58" s="2">
        <f t="shared" si="26"/>
        <v>249.73333333333335</v>
      </c>
      <c r="I58" s="7">
        <f t="shared" si="27"/>
        <v>4.4060564378288873</v>
      </c>
      <c r="J58" s="2">
        <f t="shared" si="28"/>
        <v>1.7643044999314819</v>
      </c>
      <c r="K58" s="3">
        <f t="shared" si="29"/>
        <v>249.73333333333335</v>
      </c>
      <c r="L58" s="3">
        <f t="shared" si="30"/>
        <v>249.73333333333335</v>
      </c>
      <c r="M58" s="3">
        <f t="shared" si="31"/>
        <v>249.73</v>
      </c>
      <c r="N58" s="3">
        <f t="shared" si="32"/>
        <v>249.73</v>
      </c>
    </row>
    <row r="59" spans="1:14" s="4" customFormat="1" ht="25.5" x14ac:dyDescent="0.25">
      <c r="A59" s="5">
        <v>51</v>
      </c>
      <c r="B59" s="13" t="s">
        <v>59</v>
      </c>
      <c r="C59" s="12" t="s">
        <v>16</v>
      </c>
      <c r="D59" s="12">
        <v>5</v>
      </c>
      <c r="E59" s="5">
        <v>145</v>
      </c>
      <c r="F59" s="5">
        <v>157</v>
      </c>
      <c r="G59" s="5">
        <v>158.06</v>
      </c>
      <c r="H59" s="2">
        <f t="shared" ref="H59:H63" si="40">AVERAGE(E59:G59)</f>
        <v>153.35333333333332</v>
      </c>
      <c r="I59" s="7">
        <f t="shared" ref="I59:I63" si="41">SQRT(((SUM((POWER(E59-H59,2)),(POWER(F59-H59,2)),(POWER(G59-H59,2)))/(COLUMNS(E59:G59)-1))))</f>
        <v>7.253587618091708</v>
      </c>
      <c r="J59" s="2">
        <f t="shared" ref="J59:J63" si="42">I59/H59*100</f>
        <v>4.7299836661033616</v>
      </c>
      <c r="K59" s="3">
        <f t="shared" ref="K59:K63" si="43">((D59/3)*(SUM(E59:G59)))</f>
        <v>766.76666666666665</v>
      </c>
      <c r="L59" s="3">
        <f t="shared" ref="L59:L63" si="44">K59/D59</f>
        <v>153.35333333333332</v>
      </c>
      <c r="M59" s="3">
        <f t="shared" ref="M59:M63" si="45">ROUND(L59,2)</f>
        <v>153.35</v>
      </c>
      <c r="N59" s="3">
        <f t="shared" ref="N59:N63" si="46">M59*D59</f>
        <v>766.75</v>
      </c>
    </row>
    <row r="60" spans="1:14" s="4" customFormat="1" ht="25.5" x14ac:dyDescent="0.25">
      <c r="A60" s="5">
        <v>52</v>
      </c>
      <c r="B60" s="13" t="s">
        <v>61</v>
      </c>
      <c r="C60" s="12" t="s">
        <v>16</v>
      </c>
      <c r="D60" s="12">
        <v>1</v>
      </c>
      <c r="E60" s="5">
        <v>390</v>
      </c>
      <c r="F60" s="5">
        <v>477</v>
      </c>
      <c r="G60" s="5">
        <v>364</v>
      </c>
      <c r="H60" s="2">
        <f t="shared" si="40"/>
        <v>410.33333333333331</v>
      </c>
      <c r="I60" s="7">
        <f t="shared" si="41"/>
        <v>59.180514811323945</v>
      </c>
      <c r="J60" s="2">
        <f t="shared" si="42"/>
        <v>14.422546257836869</v>
      </c>
      <c r="K60" s="3">
        <f t="shared" si="43"/>
        <v>410.33333333333331</v>
      </c>
      <c r="L60" s="3">
        <f t="shared" si="44"/>
        <v>410.33333333333331</v>
      </c>
      <c r="M60" s="3">
        <f t="shared" si="45"/>
        <v>410.33</v>
      </c>
      <c r="N60" s="3">
        <f t="shared" si="46"/>
        <v>410.33</v>
      </c>
    </row>
    <row r="61" spans="1:14" s="4" customFormat="1" ht="25.5" x14ac:dyDescent="0.25">
      <c r="A61" s="5">
        <v>53</v>
      </c>
      <c r="B61" s="13" t="s">
        <v>62</v>
      </c>
      <c r="C61" s="12" t="s">
        <v>16</v>
      </c>
      <c r="D61" s="12">
        <v>1</v>
      </c>
      <c r="E61" s="5">
        <v>260</v>
      </c>
      <c r="F61" s="5">
        <v>334</v>
      </c>
      <c r="G61" s="5">
        <v>340</v>
      </c>
      <c r="H61" s="2">
        <f t="shared" si="40"/>
        <v>311.33333333333331</v>
      </c>
      <c r="I61" s="7">
        <f t="shared" si="41"/>
        <v>44.557079497351857</v>
      </c>
      <c r="J61" s="2">
        <f t="shared" si="42"/>
        <v>14.311695770027363</v>
      </c>
      <c r="K61" s="3">
        <f t="shared" si="43"/>
        <v>311.33333333333331</v>
      </c>
      <c r="L61" s="3">
        <f t="shared" si="44"/>
        <v>311.33333333333331</v>
      </c>
      <c r="M61" s="3">
        <f t="shared" si="45"/>
        <v>311.33</v>
      </c>
      <c r="N61" s="3">
        <f t="shared" si="46"/>
        <v>311.33</v>
      </c>
    </row>
    <row r="62" spans="1:14" s="4" customFormat="1" ht="25.5" x14ac:dyDescent="0.25">
      <c r="A62" s="5">
        <v>54</v>
      </c>
      <c r="B62" s="13" t="s">
        <v>64</v>
      </c>
      <c r="C62" s="12" t="s">
        <v>16</v>
      </c>
      <c r="D62" s="12">
        <v>2</v>
      </c>
      <c r="E62" s="5">
        <v>420</v>
      </c>
      <c r="F62" s="5">
        <v>397</v>
      </c>
      <c r="G62" s="5">
        <v>552</v>
      </c>
      <c r="H62" s="2">
        <f t="shared" si="40"/>
        <v>456.33333333333331</v>
      </c>
      <c r="I62" s="7">
        <f t="shared" si="41"/>
        <v>83.644087258654054</v>
      </c>
      <c r="J62" s="2">
        <f t="shared" si="42"/>
        <v>18.329602759383651</v>
      </c>
      <c r="K62" s="3">
        <f t="shared" si="43"/>
        <v>912.66666666666663</v>
      </c>
      <c r="L62" s="3">
        <f t="shared" si="44"/>
        <v>456.33333333333331</v>
      </c>
      <c r="M62" s="3">
        <f t="shared" si="45"/>
        <v>456.33</v>
      </c>
      <c r="N62" s="3">
        <f t="shared" si="46"/>
        <v>912.66</v>
      </c>
    </row>
    <row r="63" spans="1:14" s="4" customFormat="1" ht="25.5" x14ac:dyDescent="0.25">
      <c r="A63" s="5">
        <v>55</v>
      </c>
      <c r="B63" s="13" t="s">
        <v>65</v>
      </c>
      <c r="C63" s="12" t="s">
        <v>16</v>
      </c>
      <c r="D63" s="12">
        <v>2</v>
      </c>
      <c r="E63" s="5">
        <v>444</v>
      </c>
      <c r="F63" s="5">
        <v>413</v>
      </c>
      <c r="G63" s="5">
        <v>410</v>
      </c>
      <c r="H63" s="2">
        <f t="shared" si="40"/>
        <v>422.33333333333331</v>
      </c>
      <c r="I63" s="7">
        <f t="shared" si="41"/>
        <v>18.823743871327334</v>
      </c>
      <c r="J63" s="2">
        <f t="shared" si="42"/>
        <v>4.4570822110483039</v>
      </c>
      <c r="K63" s="3">
        <f t="shared" si="43"/>
        <v>844.66666666666663</v>
      </c>
      <c r="L63" s="3">
        <f t="shared" si="44"/>
        <v>422.33333333333331</v>
      </c>
      <c r="M63" s="3">
        <f t="shared" si="45"/>
        <v>422.33</v>
      </c>
      <c r="N63" s="3">
        <f t="shared" si="46"/>
        <v>844.66</v>
      </c>
    </row>
    <row r="64" spans="1:14" s="4" customFormat="1" ht="25.5" x14ac:dyDescent="0.25">
      <c r="A64" s="5">
        <v>56</v>
      </c>
      <c r="B64" s="13" t="s">
        <v>66</v>
      </c>
      <c r="C64" s="12" t="s">
        <v>16</v>
      </c>
      <c r="D64" s="12">
        <v>2</v>
      </c>
      <c r="E64" s="5">
        <v>350</v>
      </c>
      <c r="F64" s="5">
        <v>312</v>
      </c>
      <c r="G64" s="5">
        <v>359</v>
      </c>
      <c r="H64" s="2">
        <f t="shared" si="26"/>
        <v>340.33333333333331</v>
      </c>
      <c r="I64" s="7">
        <f t="shared" si="27"/>
        <v>24.94660965609021</v>
      </c>
      <c r="J64" s="2">
        <f t="shared" si="28"/>
        <v>7.330051808841394</v>
      </c>
      <c r="K64" s="3">
        <f t="shared" si="29"/>
        <v>680.66666666666663</v>
      </c>
      <c r="L64" s="3">
        <f t="shared" si="30"/>
        <v>340.33333333333331</v>
      </c>
      <c r="M64" s="3">
        <f t="shared" si="31"/>
        <v>340.33</v>
      </c>
      <c r="N64" s="3">
        <f t="shared" si="32"/>
        <v>680.66</v>
      </c>
    </row>
    <row r="65" spans="1:14" x14ac:dyDescent="0.25">
      <c r="A65" s="23" t="s">
        <v>15</v>
      </c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30">
        <f>SUM(N9:N64)</f>
        <v>49861.030000000006</v>
      </c>
    </row>
  </sheetData>
  <mergeCells count="10">
    <mergeCell ref="A3:N3"/>
    <mergeCell ref="A5:N5"/>
    <mergeCell ref="K7:N7"/>
    <mergeCell ref="A65:M65"/>
    <mergeCell ref="A7:A8"/>
    <mergeCell ref="B7:B8"/>
    <mergeCell ref="C7:C8"/>
    <mergeCell ref="D7:D8"/>
    <mergeCell ref="E7:G7"/>
    <mergeCell ref="H7:J7"/>
  </mergeCells>
  <pageMargins left="0.7" right="0.7" top="0.75" bottom="0.75" header="0.3" footer="0.3"/>
  <pageSetup paperSize="9" scale="3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Internet</dc:creator>
  <cp:lastModifiedBy>Ковальская Евгения Борисовна</cp:lastModifiedBy>
  <cp:lastPrinted>2018-03-26T06:18:46Z</cp:lastPrinted>
  <dcterms:created xsi:type="dcterms:W3CDTF">2017-04-24T23:08:05Z</dcterms:created>
  <dcterms:modified xsi:type="dcterms:W3CDTF">2026-06-09T03:10:39Z</dcterms:modified>
</cp:coreProperties>
</file>