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filterPrivacy="1"/>
  <xr:revisionPtr revIDLastSave="0" documentId="8_{068A2952-0BC0-4544-AFF0-9FDC25E7C8F7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НМЦК (44-ФЗ)" sheetId="1" r:id="rId1"/>
    <sheet name="Лист1" sheetId="4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10" i="1" l="1"/>
  <c r="M10" i="1" s="1"/>
  <c r="L9" i="1"/>
  <c r="M9" i="1" s="1"/>
  <c r="J10" i="1"/>
  <c r="J9" i="1"/>
  <c r="I10" i="1"/>
  <c r="I9" i="1"/>
  <c r="E12" i="1"/>
  <c r="F12" i="1"/>
  <c r="K10" i="1" l="1"/>
  <c r="K9" i="1"/>
  <c r="G12" i="1"/>
  <c r="H12" i="1" l="1"/>
  <c r="M13" i="1" l="1"/>
</calcChain>
</file>

<file path=xl/sharedStrings.xml><?xml version="1.0" encoding="utf-8"?>
<sst xmlns="http://schemas.openxmlformats.org/spreadsheetml/2006/main" count="24" uniqueCount="24">
  <si>
    <t>№ п/п</t>
  </si>
  <si>
    <t>Наименование товара</t>
  </si>
  <si>
    <t>Ед. изм.</t>
  </si>
  <si>
    <t>Среднее квадратичное отклонение</t>
  </si>
  <si>
    <t>Коэфф. вариации (%)</t>
  </si>
  <si>
    <t>Итого:</t>
  </si>
  <si>
    <t>РАСЧЕТ НАЧАЛЬНОЙ (МАКСИМАЛЬНОЙ) ЦЕНЫ КОНТРАКТА</t>
  </si>
  <si>
    <t>Сумма</t>
  </si>
  <si>
    <t>Цена включает в себя стоимость Товара, расходы, связанные с погрузоразгрузочными работами, транспортировкой, доставкой Товара до места передачи Заказчику, оформлением всех необходимых документов на Товар, оплату таможенных пошлин, налогов, сборов и другие обязательные платежи, связанные с исполнением Контракта.</t>
  </si>
  <si>
    <t>Кол-во</t>
  </si>
  <si>
    <t>Цена за единицу с НДС</t>
  </si>
  <si>
    <t>Начальная (максимальная) цена контракта, цена контракта, заключаемого с единственным поставщиком (подрядчиком, исполнителем) определяются посредством использования метода сопоставимых рыночных цен (анализа рынка) в соответствии с частями 2 - 6 статьи 22 Федерального закона от 05.04.2013г. № 44-ФЗ "О контрактной системе в сфере закупок товаров, работ, услуг для обеспечения государственных и муниципальных нужд".</t>
  </si>
  <si>
    <t>Расчет начальной (максимальной) цены контракта (НМЦК) осуществляется по формуле:
 где:</t>
  </si>
  <si>
    <t xml:space="preserve">                    - НМЦК, определяемая методом сопоставимых рыночных цен (анализа рынка);
v - количество (объем) закупаемого товара (работы, услуги);
n - количество значений, используемых в расчете;
i - номер источника ценовой информации;
Цi - цена единицы товара, работы, услуги, представленная в источнике с номером i, скорректированная с учетом коэффициентов (индексов), применяемых для пересчета цен товаров, работ, услуг с учетом различий в характеристиках товаров, коммерческих и (или) финансовых условий поставок товаров, выполнения работ, оказания услуг.
В целях определения однородности совокупности значений выявленных цен, используемых в расчете НМЦК, заказчиком определяется коэффициент вариации по следующей формуле:</t>
  </si>
  <si>
    <t>где: V - коэффициент вариации;   
                                                - среднее квадратичное отклонение; 
 Цi  - цена единицы товара, работы, услуги, указанная в источнике с номером i;
&lt;ц&gt; - средняя арифметическая величина цены единицы товара, работы, услуги;
   n - количество значений, используемых в расчете.</t>
  </si>
  <si>
    <t>Источник ценовой информации № 3 (КП бн от 26.12.24)</t>
  </si>
  <si>
    <t>Средняя арифм. Цена</t>
  </si>
  <si>
    <t>шт</t>
  </si>
  <si>
    <t>пара</t>
  </si>
  <si>
    <t>Право использования программы для ЭВМ "Контур.Экстерн" в режиме "Обслуживающая бухгалтерия" потарифному плану "Бюджетная организация плюс" на 1 год, 1+4 абонента, с применением встроенных всертификат/ключевой контейнер СКЗИ "КриптоПро CSP"</t>
  </si>
  <si>
    <t>Услуги по сопровождению программы для ЭВМ "Контур.Экстерн" (техническая поддержка в видеабонентского обслуживания) в режиме "Обслуживающая бухгалтерия" по тарифному плану "Бюджетнаяорганизация плюс" на 1 год, 1+4 абонента</t>
  </si>
  <si>
    <t>Источник ценовой информации № 3  (КП № 59311 от 27.08.26)</t>
  </si>
  <si>
    <t>Источник ценовой информации № 2 (КП № 59333 от 27.08.26)</t>
  </si>
  <si>
    <t>Источник ценовой информации № 1 (КП № 59333/АУП от 27.08.26)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</si>
</sst>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0000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9"/>
      <color theme="1"/>
      <name val="Calibri"/>
      <family val="2"/>
      <scheme val="minor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0" fontId="3" fillId="0" borderId="0" xfId="0" applyFont="1" applyAlignment="1">
      <alignment horizontal="center" vertical="top" wrapText="1"/>
    </xf>
    <xf numFmtId="0" fontId="2" fillId="0" borderId="0" xfId="0" applyFont="1" applyBorder="1" applyAlignment="1">
      <alignment horizontal="right" vertical="top" wrapText="1"/>
    </xf>
    <xf numFmtId="0" fontId="4" fillId="0" borderId="0" xfId="0" applyFont="1" applyAlignment="1">
      <alignment horizontal="left"/>
    </xf>
    <xf numFmtId="0" fontId="4" fillId="0" borderId="0" xfId="0" applyFont="1" applyAlignment="1">
      <alignment vertical="top" wrapText="1"/>
    </xf>
    <xf numFmtId="0" fontId="6" fillId="0" borderId="1" xfId="0" applyFont="1" applyBorder="1" applyAlignment="1">
      <alignment horizontal="center" vertical="center" wrapText="1"/>
    </xf>
    <xf numFmtId="4" fontId="6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2" fontId="6" fillId="0" borderId="1" xfId="0" applyNumberFormat="1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3" fillId="0" borderId="0" xfId="0" applyFont="1" applyAlignment="1">
      <alignment horizontal="center" vertical="top" wrapText="1"/>
    </xf>
    <xf numFmtId="0" fontId="4" fillId="0" borderId="0" xfId="0" applyFont="1" applyAlignment="1">
      <alignment vertical="top" wrapText="1"/>
    </xf>
    <xf numFmtId="0" fontId="4" fillId="0" borderId="0" xfId="0" applyFont="1" applyAlignment="1">
      <alignment horizontal="left"/>
    </xf>
    <xf numFmtId="0" fontId="3" fillId="0" borderId="0" xfId="0" applyFont="1" applyAlignment="1">
      <alignment vertical="justify" wrapText="1"/>
    </xf>
    <xf numFmtId="164" fontId="0" fillId="0" borderId="0" xfId="0" applyNumberFormat="1"/>
    <xf numFmtId="4" fontId="5" fillId="0" borderId="3" xfId="0" applyNumberFormat="1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8" fillId="0" borderId="0" xfId="0" applyFont="1" applyBorder="1" applyAlignment="1">
      <alignment vertical="center" wrapText="1"/>
    </xf>
    <xf numFmtId="0" fontId="6" fillId="0" borderId="0" xfId="0" applyFont="1" applyBorder="1" applyAlignment="1">
      <alignment horizontal="center" vertical="center" wrapText="1"/>
    </xf>
    <xf numFmtId="4" fontId="6" fillId="0" borderId="0" xfId="0" applyNumberFormat="1" applyFont="1" applyBorder="1" applyAlignment="1">
      <alignment horizontal="center" vertical="center" wrapText="1"/>
    </xf>
    <xf numFmtId="2" fontId="6" fillId="0" borderId="0" xfId="0" applyNumberFormat="1" applyFont="1" applyBorder="1" applyAlignment="1">
      <alignment horizontal="center" vertical="center" wrapText="1"/>
    </xf>
    <xf numFmtId="4" fontId="6" fillId="0" borderId="3" xfId="0" applyNumberFormat="1" applyFont="1" applyBorder="1" applyAlignment="1">
      <alignment horizontal="center" vertical="center" wrapText="1"/>
    </xf>
    <xf numFmtId="2" fontId="6" fillId="0" borderId="1" xfId="0" applyNumberFormat="1" applyFont="1" applyFill="1" applyBorder="1" applyAlignment="1">
      <alignment horizontal="center" vertical="center" wrapText="1"/>
    </xf>
    <xf numFmtId="4" fontId="6" fillId="0" borderId="1" xfId="0" applyNumberFormat="1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3" fillId="0" borderId="0" xfId="0" applyFont="1" applyAlignment="1">
      <alignment horizontal="center" vertical="justify" wrapText="1"/>
    </xf>
    <xf numFmtId="0" fontId="4" fillId="0" borderId="0" xfId="0" applyFont="1" applyAlignment="1">
      <alignment horizontal="left" vertical="top" wrapText="1"/>
    </xf>
    <xf numFmtId="0" fontId="5" fillId="0" borderId="0" xfId="0" applyFont="1" applyBorder="1" applyAlignment="1">
      <alignment horizontal="right" vertical="top" wrapText="1"/>
    </xf>
    <xf numFmtId="0" fontId="4" fillId="0" borderId="0" xfId="0" applyFont="1" applyAlignment="1">
      <alignment horizontal="left" vertical="center" wrapText="1"/>
    </xf>
    <xf numFmtId="0" fontId="4" fillId="2" borderId="0" xfId="0" applyFont="1" applyFill="1" applyAlignment="1">
      <alignment horizontal="center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752475</xdr:colOff>
      <xdr:row>3</xdr:row>
      <xdr:rowOff>1500188</xdr:rowOff>
    </xdr:from>
    <xdr:to>
      <xdr:col>8</xdr:col>
      <xdr:colOff>323850</xdr:colOff>
      <xdr:row>4</xdr:row>
      <xdr:rowOff>133350</xdr:rowOff>
    </xdr:to>
    <xdr:pic>
      <xdr:nvPicPr>
        <xdr:cNvPr id="6" name="Рисунок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26694" y="3226594"/>
          <a:ext cx="1190625" cy="4191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76200</xdr:colOff>
      <xdr:row>5</xdr:row>
      <xdr:rowOff>171450</xdr:rowOff>
    </xdr:from>
    <xdr:to>
      <xdr:col>1</xdr:col>
      <xdr:colOff>1333500</xdr:colOff>
      <xdr:row>5</xdr:row>
      <xdr:rowOff>714375</xdr:rowOff>
    </xdr:to>
    <xdr:pic>
      <xdr:nvPicPr>
        <xdr:cNvPr id="8" name="Рисунок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4991100"/>
          <a:ext cx="1590675" cy="542925"/>
        </a:xfrm>
        <a:prstGeom prst="rect">
          <a:avLst/>
        </a:prstGeom>
        <a:noFill/>
        <a:ln>
          <a:noFill/>
        </a:ln>
      </xdr:spPr>
    </xdr:pic>
    <xdr:clientData/>
  </xdr:twoCellAnchor>
  <xdr:oneCellAnchor>
    <xdr:from>
      <xdr:col>8</xdr:col>
      <xdr:colOff>661987</xdr:colOff>
      <xdr:row>1</xdr:row>
      <xdr:rowOff>834629</xdr:rowOff>
    </xdr:from>
    <xdr:ext cx="1369093" cy="462114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2" name="TextBox 1">
              <a:extLst>
                <a:ext uri="{FF2B5EF4-FFF2-40B4-BE49-F238E27FC236}">
                  <a16:creationId xmlns:a16="http://schemas.microsoft.com/office/drawing/2014/main" id="{00000000-0008-0000-0000-000002000000}"/>
                </a:ext>
              </a:extLst>
            </xdr:cNvPr>
            <xdr:cNvSpPr txBox="1"/>
          </xdr:nvSpPr>
          <xdr:spPr>
            <a:xfrm>
              <a:off x="5555456" y="1156098"/>
              <a:ext cx="1369093" cy="462114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p>
                      <m:sSupPr>
                        <m:ctrlPr>
                          <a:rPr lang="ru-RU" sz="1100" i="1">
                            <a:latin typeface="Cambria Math" panose="02040503050406030204" pitchFamily="18" charset="0"/>
                          </a:rPr>
                        </m:ctrlPr>
                      </m:sSupPr>
                      <m:e>
                        <m:r>
                          <a:rPr lang="ru-RU" sz="1100" b="0" i="1">
                            <a:latin typeface="Cambria Math" panose="02040503050406030204" pitchFamily="18" charset="0"/>
                          </a:rPr>
                          <m:t>НМЦК</m:t>
                        </m:r>
                      </m:e>
                      <m:sup>
                        <m:r>
                          <a:rPr lang="ru-RU" sz="1100" b="0" i="1">
                            <a:latin typeface="Cambria Math" panose="02040503050406030204" pitchFamily="18" charset="0"/>
                          </a:rPr>
                          <m:t>рын</m:t>
                        </m:r>
                      </m:sup>
                    </m:sSup>
                    <m:r>
                      <a:rPr lang="ru-RU" sz="1100" b="0" i="1">
                        <a:latin typeface="Cambria Math" panose="02040503050406030204" pitchFamily="18" charset="0"/>
                      </a:rPr>
                      <m:t>=</m:t>
                    </m:r>
                    <m:f>
                      <m:fPr>
                        <m:ctrlPr>
                          <a:rPr lang="ru-RU" sz="1100" b="0" i="1">
                            <a:latin typeface="Cambria Math" panose="02040503050406030204" pitchFamily="18" charset="0"/>
                          </a:rPr>
                        </m:ctrlPr>
                      </m:fPr>
                      <m:num>
                        <m:r>
                          <a:rPr lang="en-US" sz="1100" b="0" i="1">
                            <a:latin typeface="Cambria Math" panose="02040503050406030204" pitchFamily="18" charset="0"/>
                          </a:rPr>
                          <m:t>𝑣</m:t>
                        </m:r>
                      </m:num>
                      <m:den>
                        <m:r>
                          <a:rPr lang="en-US" sz="1100" b="0" i="1">
                            <a:latin typeface="Cambria Math" panose="02040503050406030204" pitchFamily="18" charset="0"/>
                          </a:rPr>
                          <m:t>𝑛</m:t>
                        </m:r>
                      </m:den>
                    </m:f>
                    <m:r>
                      <a:rPr lang="en-US" sz="1100" b="0" i="1">
                        <a:latin typeface="Cambria Math" panose="02040503050406030204" pitchFamily="18" charset="0"/>
                      </a:rPr>
                      <m:t>∗</m:t>
                    </m:r>
                    <m:nary>
                      <m:naryPr>
                        <m:chr m:val="∑"/>
                        <m:ctrlPr>
                          <a:rPr lang="en-US" sz="1100" b="0" i="1">
                            <a:latin typeface="Cambria Math" panose="02040503050406030204" pitchFamily="18" charset="0"/>
                          </a:rPr>
                        </m:ctrlPr>
                      </m:naryPr>
                      <m:sub>
                        <m:r>
                          <m:rPr>
                            <m:brk m:alnAt="23"/>
                          </m:rPr>
                          <a:rPr lang="en-US" sz="1100" b="0" i="1">
                            <a:latin typeface="Cambria Math" panose="02040503050406030204" pitchFamily="18" charset="0"/>
                          </a:rPr>
                          <m:t>𝑖</m:t>
                        </m:r>
                        <m:r>
                          <a:rPr lang="en-US" sz="1100" b="0" i="1">
                            <a:latin typeface="Cambria Math" panose="02040503050406030204" pitchFamily="18" charset="0"/>
                          </a:rPr>
                          <m:t>=1</m:t>
                        </m:r>
                      </m:sub>
                      <m:sup>
                        <m:r>
                          <a:rPr lang="en-US" sz="1100" b="0" i="1">
                            <a:latin typeface="Cambria Math" panose="02040503050406030204" pitchFamily="18" charset="0"/>
                          </a:rPr>
                          <m:t>𝑛</m:t>
                        </m:r>
                      </m:sup>
                      <m:e>
                        <m:r>
                          <a:rPr lang="ru-RU" sz="1100" b="0" i="1">
                            <a:latin typeface="Cambria Math" panose="02040503050406030204" pitchFamily="18" charset="0"/>
                          </a:rPr>
                          <m:t>Ц</m:t>
                        </m:r>
                      </m:e>
                    </m:nary>
                  </m:oMath>
                </m:oMathPara>
              </a14:m>
              <a:endParaRPr lang="ru-RU" sz="1100"/>
            </a:p>
          </xdr:txBody>
        </xdr:sp>
      </mc:Choice>
      <mc:Fallback xmlns="">
        <xdr:sp macro="" textlink="">
          <xdr:nvSpPr>
            <xdr:cNvPr id="2" name="TextBox 1"/>
            <xdr:cNvSpPr txBox="1"/>
          </xdr:nvSpPr>
          <xdr:spPr>
            <a:xfrm>
              <a:off x="5555456" y="1156098"/>
              <a:ext cx="1369093" cy="462114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r>
                <a:rPr lang="ru-RU" sz="1100" i="0">
                  <a:latin typeface="Cambria Math" panose="02040503050406030204" pitchFamily="18" charset="0"/>
                </a:rPr>
                <a:t>〖</a:t>
              </a:r>
              <a:r>
                <a:rPr lang="ru-RU" sz="1100" b="0" i="0">
                  <a:latin typeface="Cambria Math" panose="02040503050406030204" pitchFamily="18" charset="0"/>
                </a:rPr>
                <a:t>НМЦК〗^рын=</a:t>
              </a:r>
              <a:r>
                <a:rPr lang="en-US" sz="1100" b="0" i="0">
                  <a:latin typeface="Cambria Math" panose="02040503050406030204" pitchFamily="18" charset="0"/>
                </a:rPr>
                <a:t>𝑣</a:t>
              </a:r>
              <a:r>
                <a:rPr lang="ru-RU" sz="1100" b="0" i="0">
                  <a:latin typeface="Cambria Math" panose="02040503050406030204" pitchFamily="18" charset="0"/>
                </a:rPr>
                <a:t>/</a:t>
              </a:r>
              <a:r>
                <a:rPr lang="en-US" sz="1100" b="0" i="0">
                  <a:latin typeface="Cambria Math" panose="02040503050406030204" pitchFamily="18" charset="0"/>
                </a:rPr>
                <a:t>𝑛∗∑24_(𝑖=1)^𝑛▒</a:t>
              </a:r>
              <a:r>
                <a:rPr lang="ru-RU" sz="1100" b="0" i="0">
                  <a:latin typeface="Cambria Math" panose="02040503050406030204" pitchFamily="18" charset="0"/>
                </a:rPr>
                <a:t>Ц</a:t>
              </a:r>
              <a:endParaRPr lang="ru-RU" sz="1100"/>
            </a:p>
          </xdr:txBody>
        </xdr:sp>
      </mc:Fallback>
    </mc:AlternateContent>
    <xdr:clientData/>
  </xdr:oneCellAnchor>
  <xdr:oneCellAnchor>
    <xdr:from>
      <xdr:col>0</xdr:col>
      <xdr:colOff>7144</xdr:colOff>
      <xdr:row>3</xdr:row>
      <xdr:rowOff>36909</xdr:rowOff>
    </xdr:from>
    <xdr:ext cx="630942" cy="172227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3" name="TextBox 2">
              <a:extLst>
                <a:ext uri="{FF2B5EF4-FFF2-40B4-BE49-F238E27FC236}">
                  <a16:creationId xmlns:a16="http://schemas.microsoft.com/office/drawing/2014/main" id="{00000000-0008-0000-0000-000003000000}"/>
                </a:ext>
              </a:extLst>
            </xdr:cNvPr>
            <xdr:cNvSpPr txBox="1"/>
          </xdr:nvSpPr>
          <xdr:spPr>
            <a:xfrm>
              <a:off x="7144" y="1691878"/>
              <a:ext cx="630942" cy="17222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p>
                      <m:sSupPr>
                        <m:ctrlPr>
                          <a:rPr lang="ru-RU" sz="1100" i="1">
                            <a:latin typeface="Cambria Math" panose="02040503050406030204" pitchFamily="18" charset="0"/>
                          </a:rPr>
                        </m:ctrlPr>
                      </m:sSupPr>
                      <m:e>
                        <m:r>
                          <a:rPr lang="ru-RU" sz="1100" b="0" i="1">
                            <a:latin typeface="Cambria Math" panose="02040503050406030204" pitchFamily="18" charset="0"/>
                          </a:rPr>
                          <m:t>НМЦК</m:t>
                        </m:r>
                      </m:e>
                      <m:sup>
                        <m:r>
                          <a:rPr lang="ru-RU" sz="1100" b="0" i="1">
                            <a:latin typeface="Cambria Math" panose="02040503050406030204" pitchFamily="18" charset="0"/>
                          </a:rPr>
                          <m:t>рын</m:t>
                        </m:r>
                      </m:sup>
                    </m:sSup>
                  </m:oMath>
                </m:oMathPara>
              </a14:m>
              <a:endParaRPr lang="ru-RU" sz="1100"/>
            </a:p>
          </xdr:txBody>
        </xdr:sp>
      </mc:Choice>
      <mc:Fallback xmlns="">
        <xdr:sp macro="" textlink="">
          <xdr:nvSpPr>
            <xdr:cNvPr id="3" name="TextBox 2"/>
            <xdr:cNvSpPr txBox="1"/>
          </xdr:nvSpPr>
          <xdr:spPr>
            <a:xfrm>
              <a:off x="7144" y="1691878"/>
              <a:ext cx="630942" cy="17222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r>
                <a:rPr lang="ru-RU" sz="1100" i="0">
                  <a:latin typeface="Cambria Math" panose="02040503050406030204" pitchFamily="18" charset="0"/>
                </a:rPr>
                <a:t>〖</a:t>
              </a:r>
              <a:r>
                <a:rPr lang="ru-RU" sz="1100" b="0" i="0">
                  <a:latin typeface="Cambria Math" panose="02040503050406030204" pitchFamily="18" charset="0"/>
                </a:rPr>
                <a:t>НМЦК〗^рын</a:t>
              </a:r>
              <a:endParaRPr lang="ru-RU" sz="1100"/>
            </a:p>
          </xdr:txBody>
        </xdr:sp>
      </mc:Fallback>
    </mc:AlternateContent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8"/>
  <sheetViews>
    <sheetView tabSelected="1" zoomScale="80" zoomScaleNormal="80" workbookViewId="0">
      <selection sqref="A1:L1"/>
    </sheetView>
  </sheetViews>
  <sheetFormatPr defaultRowHeight="14.4" x14ac:dyDescent="0.3"/>
  <cols>
    <col min="1" max="1" width="4.88671875" customWidth="1"/>
    <col min="2" max="2" width="20.44140625" customWidth="1"/>
    <col min="3" max="3" width="5.109375" customWidth="1"/>
    <col min="4" max="4" width="6.6640625" customWidth="1"/>
    <col min="5" max="5" width="12" customWidth="1"/>
    <col min="6" max="7" width="12.109375" customWidth="1"/>
    <col min="8" max="8" width="12.109375" hidden="1" customWidth="1"/>
    <col min="9" max="9" width="9.6640625" customWidth="1"/>
    <col min="10" max="10" width="11.88671875" customWidth="1"/>
    <col min="11" max="11" width="8.44140625" customWidth="1"/>
    <col min="12" max="12" width="12.33203125" customWidth="1"/>
    <col min="13" max="13" width="12.44140625" customWidth="1"/>
  </cols>
  <sheetData>
    <row r="1" spans="1:16" ht="25.5" customHeight="1" x14ac:dyDescent="0.3">
      <c r="A1" s="30" t="s">
        <v>6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16"/>
    </row>
    <row r="2" spans="1:16" ht="67.5" customHeight="1" x14ac:dyDescent="0.3">
      <c r="A2" s="31" t="s">
        <v>11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4"/>
    </row>
    <row r="3" spans="1:16" ht="43.2" customHeight="1" x14ac:dyDescent="0.3">
      <c r="A3" s="33" t="s">
        <v>12</v>
      </c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12"/>
    </row>
    <row r="4" spans="1:16" ht="140.25" customHeight="1" x14ac:dyDescent="0.3">
      <c r="A4" s="33" t="s">
        <v>13</v>
      </c>
      <c r="B4" s="33"/>
      <c r="C4" s="33"/>
      <c r="D4" s="33"/>
      <c r="E4" s="33"/>
      <c r="F4" s="33"/>
      <c r="G4" s="33"/>
      <c r="H4" s="33"/>
      <c r="I4" s="33"/>
      <c r="J4" s="33"/>
      <c r="K4" s="33"/>
      <c r="L4" s="33"/>
      <c r="M4" s="12"/>
    </row>
    <row r="5" spans="1:16" ht="13.5" customHeight="1" x14ac:dyDescent="0.3">
      <c r="A5" s="12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</row>
    <row r="6" spans="1:16" ht="134.25" customHeight="1" x14ac:dyDescent="0.3">
      <c r="A6" s="31" t="s">
        <v>14</v>
      </c>
      <c r="B6" s="31"/>
      <c r="C6" s="31"/>
      <c r="D6" s="31"/>
      <c r="E6" s="31"/>
      <c r="F6" s="31"/>
      <c r="G6" s="31"/>
      <c r="H6" s="31"/>
      <c r="I6" s="31"/>
      <c r="J6" s="31"/>
      <c r="K6" s="31"/>
      <c r="L6" s="31"/>
      <c r="M6" s="14"/>
    </row>
    <row r="7" spans="1:16" ht="15.75" customHeight="1" x14ac:dyDescent="0.3">
      <c r="A7" s="1"/>
      <c r="B7" s="1"/>
      <c r="C7" s="1"/>
      <c r="D7" s="1"/>
      <c r="E7" s="1"/>
      <c r="F7" s="1"/>
      <c r="G7" s="13"/>
      <c r="H7" s="1"/>
      <c r="I7" s="1"/>
      <c r="J7" s="1"/>
      <c r="K7" s="1"/>
      <c r="L7" s="1"/>
      <c r="M7" s="1"/>
    </row>
    <row r="8" spans="1:16" s="8" customFormat="1" ht="154.5" customHeight="1" x14ac:dyDescent="0.3">
      <c r="A8" s="7" t="s">
        <v>0</v>
      </c>
      <c r="B8" s="20" t="s">
        <v>1</v>
      </c>
      <c r="C8" s="7" t="s">
        <v>2</v>
      </c>
      <c r="D8" s="20" t="s">
        <v>9</v>
      </c>
      <c r="E8" s="7" t="s">
        <v>23</v>
      </c>
      <c r="F8" s="7" t="s">
        <v>22</v>
      </c>
      <c r="G8" s="7" t="s">
        <v>21</v>
      </c>
      <c r="H8" s="7" t="s">
        <v>15</v>
      </c>
      <c r="I8" s="5" t="s">
        <v>16</v>
      </c>
      <c r="J8" s="5" t="s">
        <v>3</v>
      </c>
      <c r="K8" s="5" t="s">
        <v>4</v>
      </c>
      <c r="L8" s="5" t="s">
        <v>10</v>
      </c>
      <c r="M8" s="5" t="s">
        <v>7</v>
      </c>
    </row>
    <row r="9" spans="1:16" s="8" customFormat="1" ht="156" customHeight="1" x14ac:dyDescent="0.3">
      <c r="A9" s="9">
        <v>1</v>
      </c>
      <c r="B9" s="5" t="s">
        <v>19</v>
      </c>
      <c r="C9" s="5" t="s">
        <v>17</v>
      </c>
      <c r="D9" s="5">
        <v>1</v>
      </c>
      <c r="E9" s="6">
        <v>15632.18</v>
      </c>
      <c r="F9" s="6">
        <v>17977.009999999998</v>
      </c>
      <c r="G9" s="6">
        <v>17664.36</v>
      </c>
      <c r="H9" s="7"/>
      <c r="I9" s="10">
        <f>ROUND(AVERAGE(E9:G9),2)</f>
        <v>17091.18</v>
      </c>
      <c r="J9" s="10">
        <f>STDEV(E9:G9)</f>
        <v>1273.1675265389592</v>
      </c>
      <c r="K9" s="27">
        <f>J9/I9*100</f>
        <v>7.4492663849948295</v>
      </c>
      <c r="L9" s="27">
        <f>E9</f>
        <v>15632.18</v>
      </c>
      <c r="M9" s="28">
        <f>L9*D9</f>
        <v>15632.18</v>
      </c>
      <c r="N9" s="29"/>
      <c r="O9" s="29"/>
      <c r="P9" s="29"/>
    </row>
    <row r="10" spans="1:16" s="8" customFormat="1" ht="156" customHeight="1" x14ac:dyDescent="0.3">
      <c r="A10" s="9">
        <v>2</v>
      </c>
      <c r="B10" s="5" t="s">
        <v>20</v>
      </c>
      <c r="C10" s="5" t="s">
        <v>18</v>
      </c>
      <c r="D10" s="5">
        <v>1</v>
      </c>
      <c r="E10" s="6">
        <v>4767.82</v>
      </c>
      <c r="F10" s="6">
        <v>5483</v>
      </c>
      <c r="G10" s="6">
        <v>5387.64</v>
      </c>
      <c r="H10" s="7"/>
      <c r="I10" s="10">
        <f>ROUND(AVERAGE(E10:G10),2)</f>
        <v>5212.82</v>
      </c>
      <c r="J10" s="10">
        <f>STDEV(E10:G10)</f>
        <v>388.31962659644205</v>
      </c>
      <c r="K10" s="27">
        <f t="shared" ref="K10:K11" si="0">J10/I10*100</f>
        <v>7.4493196886990551</v>
      </c>
      <c r="L10" s="27">
        <f>E10</f>
        <v>4767.82</v>
      </c>
      <c r="M10" s="28">
        <f t="shared" ref="M10:M11" si="1">L10*D10</f>
        <v>4767.82</v>
      </c>
      <c r="N10" s="29"/>
      <c r="O10" s="29"/>
      <c r="P10" s="29"/>
    </row>
    <row r="11" spans="1:16" s="8" customFormat="1" ht="28.5" hidden="1" customHeight="1" x14ac:dyDescent="0.3">
      <c r="A11" s="9"/>
      <c r="B11" s="5"/>
      <c r="C11" s="5"/>
      <c r="D11" s="5"/>
      <c r="E11" s="19"/>
      <c r="F11" s="7"/>
      <c r="G11" s="7"/>
      <c r="H11" s="7"/>
      <c r="I11" s="10"/>
      <c r="J11" s="10"/>
      <c r="K11" s="27"/>
      <c r="L11" s="27"/>
      <c r="M11" s="28"/>
      <c r="N11" s="29"/>
      <c r="O11" s="29"/>
      <c r="P11" s="29"/>
    </row>
    <row r="12" spans="1:16" s="11" customFormat="1" ht="21" hidden="1" customHeight="1" x14ac:dyDescent="0.3">
      <c r="A12" s="21"/>
      <c r="B12" s="22"/>
      <c r="C12" s="23"/>
      <c r="D12" s="22"/>
      <c r="E12" s="24">
        <f>E9*D9+E10*D10+D11*E11</f>
        <v>20400</v>
      </c>
      <c r="F12" s="24">
        <f>F9*D9+F10*D10+D11*F11</f>
        <v>23460.01</v>
      </c>
      <c r="G12" s="24">
        <f>G9*D9+G10*D10+D11*G11</f>
        <v>23052</v>
      </c>
      <c r="H12" s="24">
        <f t="shared" ref="H12" si="2">H9*G9+H10*G10</f>
        <v>0</v>
      </c>
      <c r="I12" s="25"/>
      <c r="J12" s="25"/>
      <c r="K12" s="25"/>
      <c r="L12" s="25"/>
      <c r="M12" s="26"/>
    </row>
    <row r="13" spans="1:16" ht="15" customHeight="1" x14ac:dyDescent="0.3">
      <c r="A13" s="32" t="s">
        <v>5</v>
      </c>
      <c r="B13" s="32"/>
      <c r="C13" s="32"/>
      <c r="D13" s="32"/>
      <c r="E13" s="32"/>
      <c r="F13" s="32"/>
      <c r="G13" s="32"/>
      <c r="H13" s="32"/>
      <c r="I13" s="32"/>
      <c r="J13" s="32"/>
      <c r="K13" s="32"/>
      <c r="L13" s="32"/>
      <c r="M13" s="18">
        <f>SUM(M9:M11)</f>
        <v>20400</v>
      </c>
    </row>
    <row r="14" spans="1:16" x14ac:dyDescent="0.3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</row>
    <row r="15" spans="1:16" ht="17.25" customHeight="1" x14ac:dyDescent="0.3">
      <c r="A15" s="34"/>
      <c r="B15" s="34"/>
      <c r="C15" s="34"/>
      <c r="D15" s="34"/>
      <c r="E15" s="34"/>
      <c r="F15" s="34"/>
      <c r="G15" s="34"/>
      <c r="H15" s="34"/>
      <c r="I15" s="34"/>
      <c r="J15" s="34"/>
      <c r="K15" s="34"/>
      <c r="L15" s="34"/>
      <c r="M15" s="34"/>
    </row>
    <row r="16" spans="1:16" x14ac:dyDescent="0.3">
      <c r="A16" s="3"/>
      <c r="B16" s="3"/>
      <c r="C16" s="3"/>
      <c r="D16" s="3"/>
      <c r="E16" s="3"/>
      <c r="F16" s="3"/>
      <c r="G16" s="15"/>
      <c r="H16" s="3"/>
      <c r="I16" s="3"/>
      <c r="J16" s="3"/>
      <c r="K16" s="3"/>
      <c r="L16" s="3"/>
      <c r="M16" s="3"/>
    </row>
    <row r="17" spans="1:13" ht="50.25" hidden="1" customHeight="1" x14ac:dyDescent="0.3">
      <c r="A17" s="31" t="s">
        <v>8</v>
      </c>
      <c r="B17" s="31"/>
      <c r="C17" s="31"/>
      <c r="D17" s="31"/>
      <c r="E17" s="31"/>
      <c r="F17" s="31"/>
      <c r="G17" s="31"/>
      <c r="H17" s="31"/>
      <c r="I17" s="31"/>
      <c r="J17" s="31"/>
      <c r="K17" s="31"/>
      <c r="L17" s="31"/>
      <c r="M17" s="4"/>
    </row>
    <row r="18" spans="1:13" ht="35.25" customHeight="1" x14ac:dyDescent="0.3">
      <c r="A18" s="4"/>
      <c r="B18" s="4"/>
      <c r="C18" s="4"/>
      <c r="D18" s="4"/>
      <c r="E18" s="4"/>
      <c r="F18" s="4"/>
      <c r="G18" s="14"/>
      <c r="H18" s="4"/>
      <c r="I18" s="4"/>
      <c r="J18" s="4"/>
      <c r="K18" s="4"/>
      <c r="L18" s="4"/>
      <c r="M18" s="4"/>
    </row>
  </sheetData>
  <mergeCells count="8">
    <mergeCell ref="A1:L1"/>
    <mergeCell ref="A17:L17"/>
    <mergeCell ref="A2:L2"/>
    <mergeCell ref="A13:L13"/>
    <mergeCell ref="A4:L4"/>
    <mergeCell ref="A3:L3"/>
    <mergeCell ref="A6:L6"/>
    <mergeCell ref="A15:M15"/>
  </mergeCells>
  <pageMargins left="0.39370078740157483" right="0.39370078740157483" top="0.39370078740157483" bottom="0.39370078740157483" header="0.31496062992125984" footer="0.31496062992125984"/>
  <pageSetup paperSize="9" scale="65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H11:H13"/>
  <sheetViews>
    <sheetView workbookViewId="0">
      <selection sqref="A1:XFD1048576"/>
    </sheetView>
  </sheetViews>
  <sheetFormatPr defaultRowHeight="14.4" x14ac:dyDescent="0.3"/>
  <cols>
    <col min="8" max="8" width="31" customWidth="1"/>
  </cols>
  <sheetData>
    <row r="11" spans="8:8" x14ac:dyDescent="0.3">
      <c r="H11" s="17"/>
    </row>
    <row r="12" spans="8:8" x14ac:dyDescent="0.3">
      <c r="H12" s="17"/>
    </row>
    <row r="13" spans="8:8" x14ac:dyDescent="0.3">
      <c r="H13" s="1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НМЦК (44-ФЗ)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2026-08-27T07:58:34Z</dcterms:modified>
</cp:coreProperties>
</file>