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zakupki\ЗАКУПКИ\2026\44-ФЗ\ЕД.ПОСТАВЩИК\ЕАТ\В РАБОТЕ\Аптека\Леветирацетам, оницит\на размещение\"/>
    </mc:Choice>
  </mc:AlternateContent>
  <bookViews>
    <workbookView xWindow="4785" yWindow="660" windowWidth="10575" windowHeight="6675"/>
  </bookViews>
  <sheets>
    <sheet name="НМЦК" sheetId="1" r:id="rId1"/>
    <sheet name="Лист2" sheetId="11" r:id="rId2"/>
    <sheet name="кп" sheetId="9" r:id="rId3"/>
  </sheets>
  <definedNames>
    <definedName name="_xlnm.Print_Area" localSheetId="0">НМЦК!$A$1:$X$23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  <c r="W11" i="1" l="1"/>
  <c r="X12" i="1"/>
  <c r="X13" i="1" s="1"/>
  <c r="T12" i="1" l="1"/>
  <c r="M2" i="9" l="1"/>
  <c r="M3" i="9"/>
  <c r="M4" i="9"/>
  <c r="J2" i="9"/>
  <c r="J3" i="9"/>
  <c r="J4" i="9"/>
  <c r="G2" i="9"/>
  <c r="F12" i="1" s="1"/>
  <c r="G3" i="9"/>
  <c r="G4" i="9"/>
  <c r="L12" i="1" l="1"/>
  <c r="M12" i="1"/>
  <c r="N12" i="1" s="1"/>
  <c r="O12" i="1"/>
  <c r="U12" i="1" s="1"/>
  <c r="V12" i="1" s="1"/>
  <c r="T11" i="1"/>
  <c r="G1" i="9" l="1"/>
  <c r="F11" i="1" s="1"/>
  <c r="J1" i="9"/>
  <c r="H11" i="1" s="1"/>
  <c r="M1" i="9" l="1"/>
  <c r="J11" i="1" s="1"/>
  <c r="O11" i="1" l="1"/>
  <c r="U11" i="1" s="1"/>
  <c r="V11" i="1" s="1"/>
  <c r="M11" i="1"/>
  <c r="L11" i="1"/>
  <c r="AC13" i="1"/>
  <c r="N11" i="1" l="1"/>
  <c r="AF13" i="1"/>
  <c r="AI13" i="1"/>
</calcChain>
</file>

<file path=xl/sharedStrings.xml><?xml version="1.0" encoding="utf-8"?>
<sst xmlns="http://schemas.openxmlformats.org/spreadsheetml/2006/main" count="61" uniqueCount="44">
  <si>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</si>
  <si>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</si>
  <si>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</si>
  <si>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</si>
  <si>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</si>
  <si>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</si>
  <si>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</si>
  <si>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</si>
  <si>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</si>
  <si>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</si>
  <si>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</si>
  <si>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</si>
  <si>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</si>
  <si>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</si>
  <si>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</si>
  <si>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</si>
  <si>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</si>
  <si>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</si>
  <si>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</si>
  <si>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</si>
  <si>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</si>
  <si>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</si>
  <si>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</si>
  <si>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</si>
  <si>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</si>
  <si>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</si>
  <si>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</si>
  <si>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</si>
  <si>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</si>
  <si>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КП-1</t>
  </si>
  <si>
    <t>КП-3</t>
  </si>
  <si>
    <t>КП-2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</si>
  <si>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</si>
  <si>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Исп.                              Зятькова Т.Б.</t>
  </si>
  <si>
    <t>мл</t>
  </si>
  <si>
    <t>-</t>
  </si>
  <si>
    <t>ЛЕВЕТИРАЦЕТАМ</t>
  </si>
  <si>
    <t>ПАЛОНОСЕТРОН</t>
  </si>
  <si>
    <t>Таблетки, покрытые оболочкой
ГРЛС: Таблетки покрытые пленочной оболочкой
 250 мг</t>
  </si>
  <si>
    <t>шт</t>
  </si>
  <si>
    <t>Раствор для внутривенного введения 0.05 мг/мл</t>
  </si>
  <si>
    <t>КП №1112 от 02.09.2026</t>
  </si>
  <si>
    <t>КП №1111от 02.09.2026</t>
  </si>
  <si>
    <t>КП №1110 от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</si>
</sst>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00\ _₽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name val="Arial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3" fillId="0" borderId="0"/>
  </cellStyleXfs>
  <cellXfs count="44">
    <xf numFmtId="0" fontId="0" fillId="0" borderId="0" xfId="0"/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16" fillId="2" borderId="0" xfId="1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7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6" fillId="2" borderId="1" xfId="1" applyNumberFormat="1" applyFont="1" applyFill="1" applyBorder="1" applyAlignment="1">
      <alignment horizontal="center" vertical="center" wrapText="1"/>
    </xf>
    <xf numFmtId="4" fontId="16" fillId="2" borderId="0" xfId="1" applyNumberFormat="1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2">
    <cellStyle name="Обычный" xfId="0" builtinId="0"/>
    <cellStyle name="Обычный 10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7" zoomScaleNormal="87" workbookViewId="0">
      <selection activeCell="C12" sqref="C12"/>
    </sheetView>
  </sheetViews>
  <sheetFormatPr defaultRowHeight="12.75" x14ac:dyDescent="0.25"/>
  <cols>
    <col min="1" max="1" width="3.42578125" style="9" customWidth="1"/>
    <col min="2" max="2" width="24.85546875" style="9" customWidth="1"/>
    <col min="3" max="3" width="28.85546875" style="9" customWidth="1"/>
    <col min="4" max="4" width="8.28515625" style="9" customWidth="1"/>
    <col min="5" max="5" width="9" style="9" customWidth="1"/>
    <col min="6" max="6" width="13.28515625" style="9" customWidth="1"/>
    <col min="7" max="7" width="10.140625" style="9" customWidth="1"/>
    <col min="8" max="8" width="11.5703125" style="9" customWidth="1"/>
    <col min="9" max="9" width="10.140625" style="9" customWidth="1"/>
    <col min="10" max="10" width="13.85546875" style="9" customWidth="1"/>
    <col min="11" max="11" width="10.7109375" style="9" customWidth="1"/>
    <col min="12" max="12" width="11.42578125" style="9" customWidth="1"/>
    <col min="13" max="13" width="9.140625" style="9"/>
    <col min="14" max="14" width="11.140625" style="9" customWidth="1"/>
    <col min="15" max="15" width="12.140625" style="9" customWidth="1"/>
    <col min="16" max="16" width="11.85546875" style="9" bestFit="1" customWidth="1"/>
    <col min="17" max="17" width="12.140625" style="9" customWidth="1"/>
    <col min="18" max="18" width="14" style="9" customWidth="1"/>
    <col min="19" max="19" width="16" style="9" customWidth="1"/>
    <col min="20" max="20" width="11.5703125" style="9" customWidth="1"/>
    <col min="21" max="21" width="12.42578125" style="9" customWidth="1"/>
    <col min="22" max="22" width="12.5703125" style="9" customWidth="1"/>
    <col min="23" max="23" width="11.5703125" style="9" customWidth="1"/>
    <col min="24" max="24" width="16.42578125" style="9" customWidth="1"/>
    <col min="25" max="25" width="15.7109375" style="24" customWidth="1"/>
    <col min="26" max="26" width="10.42578125" style="9" customWidth="1"/>
    <col min="27" max="27" width="9.140625" style="9" hidden="1" customWidth="1"/>
    <col min="28" max="28" width="12" style="9" hidden="1" customWidth="1"/>
    <col min="29" max="29" width="13.85546875" style="9" hidden="1" customWidth="1"/>
    <col min="30" max="30" width="10.5703125" style="9" hidden="1" customWidth="1"/>
    <col min="31" max="31" width="11.28515625" style="9" hidden="1" customWidth="1"/>
    <col min="32" max="32" width="14.85546875" style="9" hidden="1" customWidth="1"/>
    <col min="33" max="34" width="9.140625" style="9" hidden="1" customWidth="1"/>
    <col min="35" max="35" width="10.28515625" style="9" hidden="1" customWidth="1"/>
    <col min="36" max="16384" width="9.140625" style="9"/>
  </cols>
  <sheetData>
    <row r="1" spans="1:35" x14ac:dyDescent="0.2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AA1" s="7"/>
    </row>
    <row r="2" spans="1:3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AA2" s="7"/>
    </row>
    <row r="3" spans="1:3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AA3" s="7"/>
    </row>
    <row r="4" spans="1:3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AA4" s="7"/>
    </row>
    <row r="5" spans="1:35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AA5" s="8"/>
    </row>
    <row r="6" spans="1:35" ht="17.25" customHeight="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35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35" s="10" customFormat="1" ht="107.25" customHeight="1" x14ac:dyDescent="0.25">
      <c r="A8" s="31" t="s">
        <v>0</v>
      </c>
      <c r="B8" s="31" t="s">
        <v>4</v>
      </c>
      <c r="C8" s="31" t="s">
        <v>1</v>
      </c>
      <c r="D8" s="31" t="s">
        <v>2</v>
      </c>
      <c r="E8" s="31" t="s">
        <v>3</v>
      </c>
      <c r="F8" s="36" t="s">
        <v>5</v>
      </c>
      <c r="G8" s="36"/>
      <c r="H8" s="36"/>
      <c r="I8" s="36"/>
      <c r="J8" s="36"/>
      <c r="K8" s="36"/>
      <c r="L8" s="36" t="s">
        <v>6</v>
      </c>
      <c r="M8" s="36"/>
      <c r="N8" s="36"/>
      <c r="O8" s="34" t="s">
        <v>7</v>
      </c>
      <c r="P8" s="35" t="s">
        <v>8</v>
      </c>
      <c r="Q8" s="36" t="s">
        <v>9</v>
      </c>
      <c r="R8" s="36"/>
      <c r="S8" s="36"/>
      <c r="T8" s="34" t="s">
        <v>10</v>
      </c>
      <c r="U8" s="31" t="s">
        <v>11</v>
      </c>
      <c r="V8" s="31" t="s">
        <v>12</v>
      </c>
      <c r="W8" s="31" t="s">
        <v>13</v>
      </c>
      <c r="X8" s="31" t="s">
        <v>14</v>
      </c>
      <c r="Y8" s="25"/>
    </row>
    <row r="9" spans="1:35" s="10" customFormat="1" ht="95.25" customHeight="1" x14ac:dyDescent="0.25">
      <c r="A9" s="31"/>
      <c r="B9" s="31"/>
      <c r="C9" s="31"/>
      <c r="D9" s="31"/>
      <c r="E9" s="31"/>
      <c r="F9" s="15" t="s">
        <v>15</v>
      </c>
      <c r="G9" s="28" t="s">
        <v>41</v>
      </c>
      <c r="H9" s="15" t="s">
        <v>15</v>
      </c>
      <c r="I9" s="28" t="s">
        <v>42</v>
      </c>
      <c r="J9" s="15" t="s">
        <v>15</v>
      </c>
      <c r="K9" s="28" t="s">
        <v>43</v>
      </c>
      <c r="L9" s="15" t="s">
        <v>16</v>
      </c>
      <c r="M9" s="15" t="s">
        <v>17</v>
      </c>
      <c r="N9" s="15" t="s">
        <v>18</v>
      </c>
      <c r="O9" s="34"/>
      <c r="P9" s="35"/>
      <c r="Q9" s="15" t="s">
        <v>19</v>
      </c>
      <c r="R9" s="15" t="s">
        <v>20</v>
      </c>
      <c r="S9" s="15" t="s">
        <v>21</v>
      </c>
      <c r="T9" s="34"/>
      <c r="U9" s="31"/>
      <c r="V9" s="31"/>
      <c r="W9" s="31"/>
      <c r="X9" s="31"/>
      <c r="Y9" s="25"/>
      <c r="AA9" s="31" t="s">
        <v>27</v>
      </c>
      <c r="AB9" s="31"/>
      <c r="AC9" s="31"/>
      <c r="AD9" s="31" t="s">
        <v>26</v>
      </c>
      <c r="AE9" s="31"/>
      <c r="AF9" s="31"/>
      <c r="AG9" s="31" t="s">
        <v>28</v>
      </c>
      <c r="AH9" s="31"/>
      <c r="AI9" s="31"/>
    </row>
    <row r="10" spans="1:35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9">
        <v>15</v>
      </c>
      <c r="P10" s="22">
        <v>16</v>
      </c>
      <c r="Q10" s="13">
        <v>17</v>
      </c>
      <c r="R10" s="13">
        <v>18</v>
      </c>
      <c r="S10" s="13">
        <v>19</v>
      </c>
      <c r="T10" s="19">
        <v>20</v>
      </c>
      <c r="U10" s="4">
        <v>21</v>
      </c>
      <c r="V10" s="4">
        <v>22</v>
      </c>
      <c r="W10" s="4">
        <v>23</v>
      </c>
      <c r="X10" s="4">
        <v>24</v>
      </c>
      <c r="AA10" s="4" t="s">
        <v>23</v>
      </c>
      <c r="AB10" s="4" t="s">
        <v>24</v>
      </c>
      <c r="AC10" s="4" t="s">
        <v>25</v>
      </c>
      <c r="AD10" s="4" t="s">
        <v>23</v>
      </c>
      <c r="AE10" s="4" t="s">
        <v>24</v>
      </c>
      <c r="AF10" s="4" t="s">
        <v>25</v>
      </c>
      <c r="AG10" s="4" t="s">
        <v>23</v>
      </c>
      <c r="AH10" s="4" t="s">
        <v>24</v>
      </c>
      <c r="AI10" s="4" t="s">
        <v>25</v>
      </c>
    </row>
    <row r="11" spans="1:35" s="14" customFormat="1" ht="51" x14ac:dyDescent="0.25">
      <c r="A11" s="4">
        <v>1</v>
      </c>
      <c r="B11" s="4" t="s">
        <v>36</v>
      </c>
      <c r="C11" s="16" t="s">
        <v>38</v>
      </c>
      <c r="D11" s="4" t="s">
        <v>39</v>
      </c>
      <c r="E11" s="4">
        <v>120</v>
      </c>
      <c r="F11" s="17">
        <f>кп!G1</f>
        <v>8.4063333333333325</v>
      </c>
      <c r="G11" s="13" t="s">
        <v>29</v>
      </c>
      <c r="H11" s="17">
        <f>кп!J1</f>
        <v>8.2953333333333337</v>
      </c>
      <c r="I11" s="13" t="s">
        <v>31</v>
      </c>
      <c r="J11" s="17">
        <f>кп!M1</f>
        <v>5.9523333333333328</v>
      </c>
      <c r="K11" s="13" t="s">
        <v>30</v>
      </c>
      <c r="L11" s="17">
        <f t="shared" ref="L11" si="0">AVERAGE(F11,H11,J11)</f>
        <v>7.551333333333333</v>
      </c>
      <c r="M11" s="17">
        <f t="shared" ref="M11" si="1">STDEV(F11,H11,J11)</f>
        <v>1.3858863589775323</v>
      </c>
      <c r="N11" s="17">
        <f t="shared" ref="N11" si="2">M11/L11*100</f>
        <v>18.352869590061786</v>
      </c>
      <c r="O11" s="20">
        <f t="shared" ref="O11" si="3">MIN(F11,H11,J11)</f>
        <v>5.9523333333333328</v>
      </c>
      <c r="P11" s="23">
        <v>11.5</v>
      </c>
      <c r="Q11" s="17" t="s">
        <v>35</v>
      </c>
      <c r="R11" s="17" t="s">
        <v>35</v>
      </c>
      <c r="S11" s="17" t="s">
        <v>35</v>
      </c>
      <c r="T11" s="21" t="str">
        <f>Q11</f>
        <v>-</v>
      </c>
      <c r="U11" s="18">
        <f>O11</f>
        <v>5.9523333333333328</v>
      </c>
      <c r="V11" s="18">
        <f t="shared" ref="V11" si="4">U11*1.1</f>
        <v>6.5475666666666665</v>
      </c>
      <c r="W11" s="18">
        <f>V11*1.12</f>
        <v>7.3332746666666671</v>
      </c>
      <c r="X11" s="18">
        <v>880</v>
      </c>
      <c r="Y11" s="24">
        <v>7.33</v>
      </c>
      <c r="AA11" s="4"/>
      <c r="AB11" s="4"/>
      <c r="AC11" s="4"/>
      <c r="AD11" s="4"/>
      <c r="AE11" s="4"/>
      <c r="AF11" s="4"/>
      <c r="AG11" s="4"/>
      <c r="AH11" s="4"/>
      <c r="AI11" s="4"/>
    </row>
    <row r="12" spans="1:35" s="27" customFormat="1" ht="26.25" customHeight="1" x14ac:dyDescent="0.25">
      <c r="A12" s="4">
        <v>2</v>
      </c>
      <c r="B12" s="4" t="s">
        <v>37</v>
      </c>
      <c r="C12" s="26" t="s">
        <v>40</v>
      </c>
      <c r="D12" s="4" t="s">
        <v>34</v>
      </c>
      <c r="E12" s="4">
        <v>100</v>
      </c>
      <c r="F12" s="17">
        <f>кп!G2</f>
        <v>1190.9459999999999</v>
      </c>
      <c r="G12" s="13" t="s">
        <v>29</v>
      </c>
      <c r="H12" s="17">
        <f>кп!J2</f>
        <v>1147.364</v>
      </c>
      <c r="I12" s="13" t="s">
        <v>31</v>
      </c>
      <c r="J12" s="17">
        <f>кп!M2</f>
        <v>1109.0899999999999</v>
      </c>
      <c r="K12" s="13" t="s">
        <v>30</v>
      </c>
      <c r="L12" s="17">
        <f t="shared" ref="L12" si="5">AVERAGE(F12,H12,J12)</f>
        <v>1149.1333333333332</v>
      </c>
      <c r="M12" s="17">
        <f t="shared" ref="M12" si="6">STDEV(F12,H12,J12)</f>
        <v>40.956673318683158</v>
      </c>
      <c r="N12" s="17">
        <f t="shared" ref="N12" si="7">M12/L12*100</f>
        <v>3.5641358692362215</v>
      </c>
      <c r="O12" s="20">
        <f t="shared" ref="O12" si="8">MIN(F12,H12,J12)</f>
        <v>1109.0899999999999</v>
      </c>
      <c r="P12" s="23" t="s">
        <v>35</v>
      </c>
      <c r="Q12" s="17" t="s">
        <v>35</v>
      </c>
      <c r="R12" s="17" t="s">
        <v>35</v>
      </c>
      <c r="S12" s="17" t="s">
        <v>35</v>
      </c>
      <c r="T12" s="21" t="str">
        <f>Q12</f>
        <v>-</v>
      </c>
      <c r="U12" s="18">
        <f>O12</f>
        <v>1109.0899999999999</v>
      </c>
      <c r="V12" s="18">
        <f t="shared" ref="V12" si="9">U12*1.1</f>
        <v>1219.999</v>
      </c>
      <c r="W12" s="18">
        <v>1220</v>
      </c>
      <c r="X12" s="18">
        <f>Y12*E12</f>
        <v>122000</v>
      </c>
      <c r="Y12" s="24">
        <v>1220</v>
      </c>
      <c r="AA12" s="29"/>
      <c r="AB12" s="30"/>
      <c r="AC12" s="29"/>
      <c r="AD12" s="29"/>
      <c r="AE12" s="29"/>
      <c r="AF12" s="29"/>
      <c r="AG12" s="29"/>
      <c r="AH12" s="29"/>
      <c r="AI12" s="29"/>
    </row>
    <row r="13" spans="1:35" ht="12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2">
        <f>SUM(X11:X12)</f>
        <v>122880</v>
      </c>
      <c r="Z13" s="6"/>
      <c r="AB13" s="5"/>
      <c r="AC13" s="6" t="e">
        <f>SUM(#REF!)</f>
        <v>#REF!</v>
      </c>
      <c r="AF13" s="6" t="e">
        <f>SUM(#REF!)</f>
        <v>#REF!</v>
      </c>
      <c r="AI13" s="6" t="e">
        <f>SUM(#REF!)</f>
        <v>#REF!</v>
      </c>
    </row>
    <row r="14" spans="1:35" ht="12.7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6"/>
      <c r="Z14" s="6"/>
      <c r="AB14" s="6"/>
      <c r="AC14" s="6"/>
      <c r="AF14" s="6"/>
      <c r="AI14" s="6"/>
    </row>
    <row r="15" spans="1:35" ht="12.75" customHeight="1" x14ac:dyDescent="0.25">
      <c r="A15" s="8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6"/>
      <c r="Z15" s="6"/>
      <c r="AB15" s="6"/>
      <c r="AC15" s="6"/>
      <c r="AF15" s="6"/>
      <c r="AI15" s="6"/>
    </row>
    <row r="16" spans="1:35" ht="12.75" customHeight="1" x14ac:dyDescent="0.25">
      <c r="A16" s="8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6"/>
      <c r="AF16" s="6"/>
    </row>
    <row r="17" spans="2:29" ht="28.5" customHeight="1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8"/>
      <c r="U17" s="8"/>
      <c r="V17" s="8"/>
      <c r="W17" s="8"/>
      <c r="X17" s="8"/>
    </row>
    <row r="18" spans="2:29" ht="15" customHeight="1" x14ac:dyDescent="0.25">
      <c r="B18" s="32" t="s">
        <v>22</v>
      </c>
      <c r="C18" s="32"/>
      <c r="D18" s="32"/>
      <c r="E18" s="32"/>
      <c r="F18" s="32"/>
      <c r="G18" s="32"/>
      <c r="H18" s="32"/>
      <c r="I18" s="11"/>
      <c r="J18" s="11"/>
      <c r="K18" s="11"/>
      <c r="L18" s="11"/>
      <c r="M18" s="11"/>
      <c r="P18" s="9">
        <v>7</v>
      </c>
      <c r="X18" s="6"/>
      <c r="AC18" s="6"/>
    </row>
    <row r="19" spans="2:29" x14ac:dyDescent="0.25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X19" s="6"/>
      <c r="AC19" s="6"/>
    </row>
    <row r="20" spans="2:29" x14ac:dyDescent="0.2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X20" s="6"/>
      <c r="AC20" s="6"/>
    </row>
    <row r="21" spans="2:29" ht="15" customHeight="1" x14ac:dyDescent="0.25"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12"/>
      <c r="L21" s="12"/>
      <c r="M21" s="11"/>
    </row>
    <row r="22" spans="2:29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12"/>
      <c r="L22" s="12"/>
      <c r="M22" s="11"/>
    </row>
  </sheetData>
  <mergeCells count="28">
    <mergeCell ref="B20:Q20"/>
    <mergeCell ref="B15:K15"/>
    <mergeCell ref="B16:K16"/>
    <mergeCell ref="A1:M6"/>
    <mergeCell ref="A7:K7"/>
    <mergeCell ref="A8:A9"/>
    <mergeCell ref="B8:B9"/>
    <mergeCell ref="C8:C9"/>
    <mergeCell ref="D8:D9"/>
    <mergeCell ref="E8:E9"/>
    <mergeCell ref="F8:K8"/>
    <mergeCell ref="L8:N8"/>
    <mergeCell ref="AG9:AI9"/>
    <mergeCell ref="AD9:AF9"/>
    <mergeCell ref="AA9:AC9"/>
    <mergeCell ref="B18:H18"/>
    <mergeCell ref="B21:J22"/>
    <mergeCell ref="W8:W9"/>
    <mergeCell ref="X8:X9"/>
    <mergeCell ref="O8:O9"/>
    <mergeCell ref="P8:P9"/>
    <mergeCell ref="Q8:S8"/>
    <mergeCell ref="T8:T9"/>
    <mergeCell ref="U8:U9"/>
    <mergeCell ref="V8:V9"/>
    <mergeCell ref="A13:W13"/>
    <mergeCell ref="B17:S17"/>
    <mergeCell ref="B19:Q19"/>
  </mergeCells>
  <phoneticPr fontId="4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6"/>
  <sheetViews>
    <sheetView topLeftCell="A18" workbookViewId="0">
      <selection activeCell="G42" sqref="G42"/>
    </sheetView>
  </sheetViews>
  <sheetFormatPr defaultRowHeight="15" x14ac:dyDescent="0.25"/>
  <cols>
    <col min="2" max="2" width="14" customWidth="1"/>
    <col min="5" max="5" width="10.5703125" bestFit="1" customWidth="1"/>
    <col min="13" max="13" width="10" bestFit="1" customWidth="1"/>
    <col min="15" max="15" width="10" bestFit="1" customWidth="1"/>
  </cols>
  <sheetData>
    <row r="4" ht="15" customHeight="1" x14ac:dyDescent="0.25"/>
    <row r="5" ht="46.5" customHeight="1" x14ac:dyDescent="0.25"/>
    <row r="6" ht="44.25" customHeight="1" x14ac:dyDescent="0.25"/>
    <row r="9" ht="15" customHeight="1" x14ac:dyDescent="0.25"/>
    <row r="16" ht="1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5"/>
  <sheetViews>
    <sheetView zoomScale="130" zoomScaleNormal="130" workbookViewId="0">
      <selection activeCell="F3" sqref="F3"/>
    </sheetView>
  </sheetViews>
  <sheetFormatPr defaultRowHeight="15" x14ac:dyDescent="0.25"/>
  <sheetData>
    <row r="1" spans="4:13" x14ac:dyDescent="0.25">
      <c r="D1">
        <v>1</v>
      </c>
      <c r="E1">
        <v>30</v>
      </c>
      <c r="F1" s="3">
        <v>252.19</v>
      </c>
      <c r="G1">
        <f>F1/E1</f>
        <v>8.4063333333333325</v>
      </c>
      <c r="I1">
        <v>248.86</v>
      </c>
      <c r="J1">
        <f>I1/E1</f>
        <v>8.2953333333333337</v>
      </c>
      <c r="L1">
        <v>178.57</v>
      </c>
      <c r="M1">
        <f>L1/E1</f>
        <v>5.9523333333333328</v>
      </c>
    </row>
    <row r="2" spans="4:13" x14ac:dyDescent="0.25">
      <c r="D2">
        <v>2</v>
      </c>
      <c r="E2">
        <v>5</v>
      </c>
      <c r="F2" s="3">
        <v>5954.73</v>
      </c>
      <c r="G2">
        <f t="shared" ref="G2:G4" si="0">F2/E2</f>
        <v>1190.9459999999999</v>
      </c>
      <c r="I2" s="1">
        <v>5736.82</v>
      </c>
      <c r="J2">
        <f t="shared" ref="J2:J4" si="1">I2/E2</f>
        <v>1147.364</v>
      </c>
      <c r="L2">
        <v>5545.45</v>
      </c>
      <c r="M2">
        <f t="shared" ref="M2:M4" si="2">L2/E2</f>
        <v>1109.0899999999999</v>
      </c>
    </row>
    <row r="3" spans="4:13" x14ac:dyDescent="0.25">
      <c r="D3">
        <v>3</v>
      </c>
      <c r="F3" s="3"/>
      <c r="G3" t="e">
        <f t="shared" si="0"/>
        <v>#DIV/0!</v>
      </c>
      <c r="I3" s="1"/>
      <c r="J3" t="e">
        <f t="shared" si="1"/>
        <v>#DIV/0!</v>
      </c>
      <c r="M3" t="e">
        <f t="shared" si="2"/>
        <v>#DIV/0!</v>
      </c>
    </row>
    <row r="4" spans="4:13" x14ac:dyDescent="0.25">
      <c r="D4">
        <v>4</v>
      </c>
      <c r="F4" s="3"/>
      <c r="G4" t="e">
        <f t="shared" si="0"/>
        <v>#DIV/0!</v>
      </c>
      <c r="I4" s="1"/>
      <c r="J4" t="e">
        <f t="shared" si="1"/>
        <v>#DIV/0!</v>
      </c>
      <c r="M4" t="e">
        <f t="shared" si="2"/>
        <v>#DIV/0!</v>
      </c>
    </row>
    <row r="5" spans="4:13" x14ac:dyDescent="0.25">
      <c r="F5" s="3"/>
      <c r="I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Лист2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Зятькова Тамилла Булатовна</cp:lastModifiedBy>
  <cp:lastPrinted>2026-08-20T13:45:08Z</cp:lastPrinted>
  <dcterms:created xsi:type="dcterms:W3CDTF">2022-07-26T12:21:58Z</dcterms:created>
  <dcterms:modified xsi:type="dcterms:W3CDTF">2026-09-03T06:27:24Z</dcterms:modified>
</cp:coreProperties>
</file>