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Levina\Desktop\документы\ОЛО_Левина ЕА\Документы\ЗАКУПКА (по № заявки)_2026\074720_ЛабСтар_ЦКДЛ_(ЕП п.4)\"/>
    </mc:Choice>
  </mc:AlternateContent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5" i="1" l="1"/>
  <c r="O5" i="1" s="1"/>
  <c r="J5" i="1"/>
  <c r="N5" i="1" s="1"/>
  <c r="I5" i="1"/>
  <c r="J4" i="1" l="1"/>
  <c r="N4" i="1" l="1"/>
  <c r="N6" i="1" s="1"/>
  <c r="K4" i="1"/>
  <c r="O4" i="1" s="1"/>
  <c r="O6" i="1" s="1"/>
  <c r="I4" i="1"/>
</calcChain>
</file>

<file path=xl/sharedStrings.xml><?xml version="1.0" encoding="utf-8"?>
<sst xmlns="http://schemas.openxmlformats.org/spreadsheetml/2006/main" count="22" uniqueCount="20">
  <si>
    <t>п/н</t>
  </si>
  <si>
    <t>Ед. изм.</t>
  </si>
  <si>
    <t>номер контракта, Заказчик</t>
  </si>
  <si>
    <t>Коэффициент вариации</t>
  </si>
  <si>
    <t xml:space="preserve">Цена единицы,расчитанная по п. 9 приказа 450н  (с НДС) (ЦЕМ1) </t>
  </si>
  <si>
    <t>Наименьшая цена единицы, из собранных Заказчиком цен (с НДС)  (ЦЕМ 2)</t>
  </si>
  <si>
    <t>Сумма (ЦЕМ 2)</t>
  </si>
  <si>
    <t>Сумма             (ЦЕМ 1)</t>
  </si>
  <si>
    <t>Итого:</t>
  </si>
  <si>
    <t>Наименование товара</t>
  </si>
  <si>
    <t xml:space="preserve"> При обосновании начальной  (максимальной) цены контракта во исполнение положений приказа Министерства здравоохранения Российской Федерации от 15.05.2020г.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(далее - Приказ 450н) использован согласно п. 9 Приказа 450н метод сопоставимых рыночных цен (анализа рынка) в соответствии с частями 2 - 6 статьи 22 Закона о контрактной системе исходя из трех коммерческих предложений. При обосновании начальной  (максимальной) цены контракта с целью обеспечения результативности и эффективности осуществления закупок, исходя из необходимости достижения заданных результатов с использованием наименьшего объема средств (экономности),   Заказчик использовал метод сопоставления рыночных цен и устанавливает начальную (максимальную) цену контракта, исходя из наименьшей цены единицы товара.           
 При обосновании начальной  (максимальной) цены контракта во исполнение положений приказа Министерства здравоохранения Российской Федерации от 15.05.2020г.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(далее - Приказ 450н) использован согласно п. 9 Приказа 450н метод сопоставимых рыночных цен (анализа рынка) в соответствии с частями 2 - 6 статьи 22 Закона о контрактной системе исходя из трех коммерческих предложений. При обосновании начальной  (максимальной) цены контракта с целью обеспечения результативности и эффективности осуществления закупок, исходя из необходимости достижения заданных результатов с использованием наименьшего объема средств (экономности),   Заказчик использовал метод сопоставления рыночных цен и устанавливает начальную (максимальную) цену контракта, исходя из наименьшей цены единицы товара.           
</t>
  </si>
  <si>
    <t>Количество</t>
  </si>
  <si>
    <t>Приложение № 1. Расчет НМЦК</t>
  </si>
  <si>
    <t>штука</t>
  </si>
  <si>
    <t>Mycobacterium tuberculosis антитела класса IgG/IgM ИВД, набор, иммунохроматографический анализ, экспресс-анализ</t>
  </si>
  <si>
    <t>набор</t>
  </si>
  <si>
    <t>Пипетка с ручным заполнением</t>
  </si>
  <si>
    <t>Цена Коммерческого предложения Вх. №6883-01/К от 07.05.2026.</t>
  </si>
  <si>
    <t>Цена Коммерческого предложения Вх. №6884-01/К от 07.05.2026.</t>
  </si>
  <si>
    <t>Цена Коммерческого предложения Вх. №6885-01/К от 07.05.2026.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</si>
</sst>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6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2" fontId="2" fillId="0" borderId="1" xfId="0" applyNumberFormat="1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left" wrapText="1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/>
    <xf numFmtId="4" fontId="2" fillId="0" borderId="0" xfId="0" applyNumberFormat="1" applyFont="1"/>
    <xf numFmtId="2" fontId="2" fillId="0" borderId="0" xfId="0" applyNumberFormat="1" applyFont="1" applyFill="1"/>
    <xf numFmtId="10" fontId="2" fillId="0" borderId="0" xfId="0" applyNumberFormat="1" applyFont="1"/>
    <xf numFmtId="2" fontId="2" fillId="0" borderId="0" xfId="0" applyNumberFormat="1" applyFont="1"/>
    <xf numFmtId="0" fontId="4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/>
    <xf numFmtId="10" fontId="6" fillId="0" borderId="0" xfId="0" applyNumberFormat="1" applyFont="1"/>
    <xf numFmtId="2" fontId="6" fillId="0" borderId="0" xfId="0" applyNumberFormat="1" applyFont="1"/>
    <xf numFmtId="0" fontId="6" fillId="0" borderId="0" xfId="0" applyNumberFormat="1" applyFont="1" applyAlignment="1">
      <alignment horizontal="center"/>
    </xf>
    <xf numFmtId="10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wrapText="1"/>
    </xf>
    <xf numFmtId="43" fontId="2" fillId="0" borderId="3" xfId="1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865707</xdr:colOff>
      <xdr:row>1</xdr:row>
      <xdr:rowOff>224064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0" y="0"/>
          <a:ext cx="865707" cy="4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zoomScaleNormal="100" workbookViewId="0">
      <selection activeCell="O6" sqref="O6"/>
    </sheetView>
  </sheetViews>
  <sheetFormatPr defaultRowHeight="15" x14ac:dyDescent="0.25"/>
  <cols>
    <col min="1" max="1" width="4.140625" style="14" customWidth="1"/>
    <col min="2" max="2" width="57.85546875" style="20" customWidth="1"/>
    <col min="3" max="3" width="15.42578125" style="14" hidden="1" customWidth="1"/>
    <col min="4" max="4" width="16.140625" style="14" hidden="1" customWidth="1"/>
    <col min="5" max="5" width="1.28515625" style="14" hidden="1" customWidth="1"/>
    <col min="6" max="7" width="13" style="28" customWidth="1"/>
    <col min="8" max="8" width="12.7109375" style="28" customWidth="1"/>
    <col min="9" max="9" width="10.5703125" style="29" customWidth="1"/>
    <col min="10" max="10" width="13.28515625" style="30" customWidth="1"/>
    <col min="11" max="11" width="14.28515625" style="30" customWidth="1"/>
    <col min="12" max="12" width="9.5703125" style="31" customWidth="1"/>
    <col min="13" max="13" width="8.7109375" style="31" customWidth="1"/>
    <col min="14" max="14" width="10.5703125" style="30" customWidth="1"/>
    <col min="15" max="15" width="11" style="30" customWidth="1"/>
    <col min="16" max="17" width="9.140625" style="14"/>
    <col min="18" max="18" width="10.5703125" style="14" bestFit="1" customWidth="1"/>
    <col min="19" max="24" width="9.140625" style="14"/>
    <col min="25" max="25" width="26" style="14" customWidth="1"/>
    <col min="26" max="16384" width="9.140625" style="14"/>
  </cols>
  <sheetData>
    <row r="1" spans="1:16" x14ac:dyDescent="0.25">
      <c r="A1" s="3" t="s">
        <v>12</v>
      </c>
      <c r="B1" s="4"/>
      <c r="C1" s="5"/>
      <c r="D1" s="6"/>
      <c r="E1" s="7"/>
      <c r="F1" s="8"/>
      <c r="G1" s="8"/>
      <c r="H1" s="8"/>
      <c r="I1" s="9"/>
      <c r="J1" s="10"/>
      <c r="K1" s="11"/>
      <c r="L1" s="11"/>
      <c r="M1" s="12"/>
      <c r="N1" s="10"/>
      <c r="O1" s="10"/>
      <c r="P1" s="13"/>
    </row>
    <row r="2" spans="1:16" ht="22.5" customHeight="1" x14ac:dyDescent="0.25">
      <c r="A2" s="15"/>
      <c r="B2" s="4"/>
      <c r="C2" s="5"/>
      <c r="D2" s="6"/>
      <c r="E2" s="7"/>
      <c r="F2" s="8"/>
      <c r="G2" s="8"/>
      <c r="H2" s="8"/>
      <c r="I2" s="9"/>
      <c r="J2" s="10"/>
      <c r="K2" s="10"/>
      <c r="L2" s="12"/>
      <c r="M2" s="12"/>
      <c r="N2" s="10"/>
      <c r="O2" s="10"/>
      <c r="P2" s="13"/>
    </row>
    <row r="3" spans="1:16" s="20" customFormat="1" ht="64.5" customHeight="1" x14ac:dyDescent="0.25">
      <c r="A3" s="16" t="s">
        <v>0</v>
      </c>
      <c r="B3" s="16" t="s">
        <v>9</v>
      </c>
      <c r="C3" s="16" t="s">
        <v>2</v>
      </c>
      <c r="D3" s="16" t="s">
        <v>2</v>
      </c>
      <c r="E3" s="16" t="s">
        <v>2</v>
      </c>
      <c r="F3" s="32" t="s">
        <v>17</v>
      </c>
      <c r="G3" s="32" t="s">
        <v>18</v>
      </c>
      <c r="H3" s="32" t="s">
        <v>19</v>
      </c>
      <c r="I3" s="17" t="s">
        <v>3</v>
      </c>
      <c r="J3" s="1" t="s">
        <v>4</v>
      </c>
      <c r="K3" s="1" t="s">
        <v>5</v>
      </c>
      <c r="L3" s="35" t="s">
        <v>11</v>
      </c>
      <c r="M3" s="36" t="s">
        <v>1</v>
      </c>
      <c r="N3" s="18" t="s">
        <v>7</v>
      </c>
      <c r="O3" s="18" t="s">
        <v>6</v>
      </c>
      <c r="P3" s="19"/>
    </row>
    <row r="4" spans="1:16" s="20" customFormat="1" ht="26.25" customHeight="1" x14ac:dyDescent="0.25">
      <c r="A4" s="16">
        <v>1</v>
      </c>
      <c r="B4" s="42" t="s">
        <v>14</v>
      </c>
      <c r="C4" s="16"/>
      <c r="D4" s="16"/>
      <c r="E4" s="16"/>
      <c r="F4" s="33">
        <v>10853</v>
      </c>
      <c r="G4" s="33">
        <v>11155</v>
      </c>
      <c r="H4" s="33">
        <v>11350</v>
      </c>
      <c r="I4" s="2">
        <f t="shared" ref="I4:I5" si="0">STDEV(F4:H4)/AVERAGE(F4:H4)</f>
        <v>2.2520444268854575E-2</v>
      </c>
      <c r="J4" s="2">
        <f t="shared" ref="J4:J5" si="1">ROUND(AVERAGEA(F4:H4),2)</f>
        <v>11119.33</v>
      </c>
      <c r="K4" s="2">
        <f t="shared" ref="K4:K5" si="2">MINA(F4:H4)</f>
        <v>10853</v>
      </c>
      <c r="L4" s="37">
        <v>3</v>
      </c>
      <c r="M4" s="37" t="s">
        <v>15</v>
      </c>
      <c r="N4" s="34">
        <f t="shared" ref="N4:N5" si="3">L4*J4</f>
        <v>33357.99</v>
      </c>
      <c r="O4" s="2">
        <f t="shared" ref="O4:O5" si="4">PRODUCT(K4:L4)</f>
        <v>32559</v>
      </c>
      <c r="P4" s="19"/>
    </row>
    <row r="5" spans="1:16" s="20" customFormat="1" ht="18" customHeight="1" x14ac:dyDescent="0.25">
      <c r="A5" s="16">
        <v>2</v>
      </c>
      <c r="B5" s="42" t="s">
        <v>16</v>
      </c>
      <c r="C5" s="16"/>
      <c r="D5" s="16"/>
      <c r="E5" s="16"/>
      <c r="F5" s="33">
        <v>58</v>
      </c>
      <c r="G5" s="33">
        <v>59.05</v>
      </c>
      <c r="H5" s="33">
        <v>59.7</v>
      </c>
      <c r="I5" s="2">
        <f t="shared" si="0"/>
        <v>1.4559670984393536E-2</v>
      </c>
      <c r="J5" s="2">
        <f t="shared" si="1"/>
        <v>58.92</v>
      </c>
      <c r="K5" s="2">
        <f t="shared" si="2"/>
        <v>58</v>
      </c>
      <c r="L5" s="38">
        <v>1000</v>
      </c>
      <c r="M5" s="37" t="s">
        <v>13</v>
      </c>
      <c r="N5" s="34">
        <f t="shared" si="3"/>
        <v>58920</v>
      </c>
      <c r="O5" s="2">
        <f t="shared" si="4"/>
        <v>58000</v>
      </c>
      <c r="P5" s="19"/>
    </row>
    <row r="6" spans="1:16" x14ac:dyDescent="0.25">
      <c r="A6" s="21"/>
      <c r="B6" s="21"/>
      <c r="C6" s="22"/>
      <c r="D6" s="22"/>
      <c r="E6" s="22"/>
      <c r="F6" s="22"/>
      <c r="G6" s="22"/>
      <c r="H6" s="22"/>
      <c r="I6" s="23"/>
      <c r="J6" s="22"/>
      <c r="K6" s="40" t="s">
        <v>8</v>
      </c>
      <c r="L6" s="41"/>
      <c r="M6" s="24"/>
      <c r="N6" s="25">
        <f>SUM(N4:N5)</f>
        <v>92277.989999999991</v>
      </c>
      <c r="O6" s="26">
        <f>SUM(O4:O5)</f>
        <v>90559</v>
      </c>
    </row>
    <row r="7" spans="1:16" ht="9.75" customHeight="1" x14ac:dyDescent="0.25">
      <c r="A7" s="21"/>
      <c r="B7" s="21"/>
      <c r="C7" s="22"/>
      <c r="D7" s="22"/>
      <c r="E7" s="22"/>
      <c r="F7" s="22"/>
      <c r="G7" s="22"/>
      <c r="H7" s="22"/>
      <c r="I7" s="23"/>
      <c r="J7" s="22"/>
      <c r="K7" s="22"/>
      <c r="L7" s="27"/>
      <c r="M7" s="27"/>
      <c r="N7" s="22"/>
      <c r="O7" s="22"/>
    </row>
    <row r="8" spans="1:16" x14ac:dyDescent="0.25">
      <c r="A8" s="39" t="s">
        <v>10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6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6" ht="31.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</sheetData>
  <mergeCells count="2">
    <mergeCell ref="A8:O10"/>
    <mergeCell ref="K6:L6"/>
  </mergeCells>
  <pageMargins left="0.31496062992125984" right="0.11811023622047245" top="0.35433070866141736" bottom="0.39370078740157483" header="0.31496062992125984" footer="0.31496062992125984"/>
  <pageSetup paperSize="9" scale="9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SZGMU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Генеральская Анна Павловна</dc:creator>
  <cp:lastModifiedBy>Левина Елена Анатольевна</cp:lastModifiedBy>
  <cp:lastPrinted>2022-08-25T12:23:20Z</cp:lastPrinted>
  <dcterms:created xsi:type="dcterms:W3CDTF">2019-03-19T07:22:17Z</dcterms:created>
  <dcterms:modified xsi:type="dcterms:W3CDTF">2026-05-08T07:57:51Z</dcterms:modified>
</cp:coreProperties>
</file>