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ОЦДИ" sheetId="4" r:id="rId1"/>
    <sheet name="Лист1" sheetId="5" r:id="rId2"/>
  </sheets>
  <definedNames>
    <definedName name="_xlnm._FilterDatabase" localSheetId="0" hidden="1">ОЦДИ!$A$1:$A$11725</definedName>
    <definedName name="_xlnm.Print_Area" localSheetId="0">ОЦДИ!$A$1:$K$30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4" l="1"/>
  <c r="K5" i="4" s="1"/>
  <c r="I5" i="4"/>
  <c r="H6" i="4"/>
  <c r="K6" i="4" s="1"/>
  <c r="I6" i="4"/>
  <c r="H7" i="4"/>
  <c r="K7" i="4" s="1"/>
  <c r="I7" i="4"/>
  <c r="H8" i="4"/>
  <c r="K8" i="4" s="1"/>
  <c r="I8" i="4"/>
  <c r="H9" i="4"/>
  <c r="K9" i="4" s="1"/>
  <c r="I9" i="4"/>
  <c r="H10" i="4"/>
  <c r="K10" i="4" s="1"/>
  <c r="I10" i="4"/>
  <c r="H11" i="4"/>
  <c r="K11" i="4" s="1"/>
  <c r="I11" i="4"/>
  <c r="H12" i="4"/>
  <c r="K12" i="4" s="1"/>
  <c r="I12" i="4"/>
  <c r="H13" i="4"/>
  <c r="K13" i="4" s="1"/>
  <c r="I13" i="4"/>
  <c r="H14" i="4"/>
  <c r="K14" i="4" s="1"/>
  <c r="I14" i="4"/>
  <c r="H15" i="4"/>
  <c r="K15" i="4" s="1"/>
  <c r="I15" i="4"/>
  <c r="H16" i="4"/>
  <c r="K16" i="4" s="1"/>
  <c r="I16" i="4"/>
  <c r="H17" i="4"/>
  <c r="K17" i="4" s="1"/>
  <c r="I17" i="4"/>
  <c r="H18" i="4"/>
  <c r="K18" i="4" s="1"/>
  <c r="I18" i="4"/>
  <c r="H19" i="4"/>
  <c r="K19" i="4" s="1"/>
  <c r="I19" i="4"/>
  <c r="H20" i="4"/>
  <c r="K20" i="4" s="1"/>
  <c r="I20" i="4"/>
  <c r="H21" i="4"/>
  <c r="K21" i="4" s="1"/>
  <c r="I21" i="4"/>
  <c r="J20" i="4" l="1"/>
  <c r="J18" i="4"/>
  <c r="J16" i="4"/>
  <c r="J14" i="4"/>
  <c r="J12" i="4"/>
  <c r="J10" i="4"/>
  <c r="J8" i="4"/>
  <c r="J6" i="4"/>
  <c r="J21" i="4"/>
  <c r="J19" i="4"/>
  <c r="J17" i="4"/>
  <c r="J15" i="4"/>
  <c r="J13" i="4"/>
  <c r="J7" i="4"/>
  <c r="J5" i="4"/>
  <c r="J11" i="4"/>
  <c r="J9" i="4"/>
  <c r="H4" i="4"/>
  <c r="I4" i="4"/>
  <c r="J4" i="4" l="1"/>
  <c r="J3" i="5" l="1"/>
  <c r="K4" i="4" l="1"/>
  <c r="K22" i="4" s="1"/>
</calcChain>
</file>

<file path=xl/sharedStrings.xml><?xml version="1.0" encoding="utf-8"?>
<sst xmlns="http://schemas.openxmlformats.org/spreadsheetml/2006/main" count="56" uniqueCount="39">
  <si>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</si>
  <si>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</si>
  <si>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</si>
  <si>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</si>
  <si>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</si>
  <si>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</si>
  <si>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</si>
  <si>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</si>
  <si>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</si>
  <si>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</si>
  <si>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</si>
  <si>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</si>
  <si>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</si>
  <si>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</si>
  <si>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Источник информации №1: Интернет магазины</t>
  </si>
  <si>
    <t>Источник информации №2: Интернет магазины</t>
  </si>
  <si>
    <t>Источник информации №3: Интернет магазины</t>
  </si>
  <si>
    <t>Дата подготовки расчета стартовой цены: 01.09.2026</t>
  </si>
  <si>
    <t>Расчет стартовой цены методом сопоставимых рыночных цен (анализа рынка)
на поставку сантехнических товаров</t>
  </si>
  <si>
    <t>Гофрированная труба (Тип-1)</t>
  </si>
  <si>
    <t>Гофрированная труба (Тип-2)</t>
  </si>
  <si>
    <t>Гофрированная труба (Тип-3)</t>
  </si>
  <si>
    <t>Гофрированная труба (Тип-4)</t>
  </si>
  <si>
    <t>Монтажная гильза (Тип-1)</t>
  </si>
  <si>
    <t>Монтажная гильза (Тип-2)</t>
  </si>
  <si>
    <t>Монтажная гильза (Тип-3)</t>
  </si>
  <si>
    <t>Переходник с наружной резьбой</t>
  </si>
  <si>
    <t>Комплект для подключения радиатора</t>
  </si>
  <si>
    <t>Угольник-переходник с внутренней резьбой</t>
  </si>
  <si>
    <t>Биметаллический радиатор</t>
  </si>
  <si>
    <t>Смазка для канализационных труб</t>
  </si>
  <si>
    <t>Сантехнический лён</t>
  </si>
  <si>
    <t>Переходной тройник</t>
  </si>
  <si>
    <t>Кран шаровой полнопроходной (Тип-1)</t>
  </si>
  <si>
    <t>Кран шаровой полнопроходной (Тип-2)</t>
  </si>
  <si>
    <t xml:space="preserve">Труба из сшитого полиэтилена </t>
  </si>
  <si>
    <t>Паста для резьбовых соединений</t>
  </si>
  <si>
    <t>шт</t>
  </si>
  <si>
    <r>
      <t xml:space="preserve">Коэффициент вариации по каждой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342 550 (Триста сорок две тысячи пятьсот пятьдесят) рублей 81 копейка</t>
    </r>
    <r>
      <rPr>
        <sz val="12"/>
        <color rgb="FF0D0D0D"/>
        <rFont val="Times New Roman"/>
        <family val="1"/>
        <charset val="204"/>
      </rPr>
      <t xml:space="preserve">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</si>
</sst>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-;\-* #,##0.00_-;_-* &quot;-&quot;??_-;_-@_-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ED8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43" fontId="9" fillId="2" borderId="0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3" fontId="16" fillId="2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2" fontId="14" fillId="4" borderId="2" xfId="0" applyNumberFormat="1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4" fontId="18" fillId="3" borderId="1" xfId="1" applyNumberFormat="1" applyFont="1" applyFill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4" fillId="2" borderId="7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center" wrapText="1"/>
    </xf>
  </cellXfs>
  <cellStyles count="3">
    <cellStyle name="Nor}al" xfId="2"/>
    <cellStyle name="Обычный" xfId="0" builtinId="0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9FED8"/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725"/>
  <sheetViews>
    <sheetView showGridLines="0" tabSelected="1" zoomScaleNormal="100" workbookViewId="0">
      <pane ySplit="3" topLeftCell="A4" activePane="bottomLeft" state="frozen"/>
      <selection pane="bottomLeft" activeCell="A30" sqref="A30:XFD30"/>
    </sheetView>
  </sheetViews>
  <sheetFormatPr defaultColWidth="8.7109375" defaultRowHeight="15"/>
  <cols>
    <col min="1" max="1" width="4.42578125" style="1" customWidth="1"/>
    <col min="2" max="2" width="43.5703125" style="2" customWidth="1"/>
    <col min="3" max="3" width="8.5703125" style="1" bestFit="1" customWidth="1"/>
    <col min="4" max="4" width="9.140625" style="1" bestFit="1" customWidth="1"/>
    <col min="5" max="7" width="15.42578125" style="3" customWidth="1"/>
    <col min="8" max="8" width="17.5703125" style="41" customWidth="1"/>
    <col min="9" max="9" width="13.5703125" style="5" customWidth="1"/>
    <col min="10" max="10" width="12.7109375" style="1" customWidth="1"/>
    <col min="11" max="11" width="14.85546875" style="1" customWidth="1"/>
    <col min="12" max="16384" width="8.7109375" style="1"/>
  </cols>
  <sheetData>
    <row r="1" spans="1:12" ht="39.75" customHeight="1">
      <c r="A1" s="43" t="s">
        <v>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6"/>
    </row>
    <row r="2" spans="1:12" s="17" customFormat="1" ht="70.5" customHeight="1">
      <c r="A2" s="49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25"/>
    </row>
    <row r="3" spans="1:12" ht="68.25" customHeight="1" thickBot="1">
      <c r="A3" s="33" t="s">
        <v>2</v>
      </c>
      <c r="B3" s="33" t="s">
        <v>4</v>
      </c>
      <c r="C3" s="33" t="s">
        <v>0</v>
      </c>
      <c r="D3" s="33" t="s">
        <v>5</v>
      </c>
      <c r="E3" s="36" t="s">
        <v>7</v>
      </c>
      <c r="F3" s="36" t="s">
        <v>9</v>
      </c>
      <c r="G3" s="36" t="s">
        <v>10</v>
      </c>
      <c r="H3" s="35" t="s">
        <v>6</v>
      </c>
      <c r="I3" s="32" t="s">
        <v>11</v>
      </c>
      <c r="J3" s="33" t="s">
        <v>8</v>
      </c>
      <c r="K3" s="34" t="s">
        <v>1</v>
      </c>
      <c r="L3" s="6"/>
    </row>
    <row r="4" spans="1:12" ht="16.5" thickBot="1">
      <c r="A4" s="19">
        <v>1</v>
      </c>
      <c r="B4" s="20" t="s">
        <v>19</v>
      </c>
      <c r="C4" s="21" t="s">
        <v>37</v>
      </c>
      <c r="D4" s="22">
        <v>1</v>
      </c>
      <c r="E4" s="16">
        <v>1200</v>
      </c>
      <c r="F4" s="16">
        <v>1390</v>
      </c>
      <c r="G4" s="16">
        <v>1440</v>
      </c>
      <c r="H4" s="38">
        <f>ROUND(AVERAGE(E4:G4),2)</f>
        <v>1343.33</v>
      </c>
      <c r="I4" s="37">
        <f>STDEV(E4:G4)</f>
        <v>126.62279942148386</v>
      </c>
      <c r="J4" s="23">
        <f>I4/H4*100</f>
        <v>9.4260382349447926</v>
      </c>
      <c r="K4" s="26">
        <f>H4*D4</f>
        <v>1343.33</v>
      </c>
      <c r="L4" s="6"/>
    </row>
    <row r="5" spans="1:12" ht="16.5" thickBot="1">
      <c r="A5" s="19">
        <v>2</v>
      </c>
      <c r="B5" s="29" t="s">
        <v>20</v>
      </c>
      <c r="C5" s="30" t="s">
        <v>37</v>
      </c>
      <c r="D5" s="31">
        <v>1</v>
      </c>
      <c r="E5" s="16">
        <v>1390</v>
      </c>
      <c r="F5" s="16">
        <v>1440</v>
      </c>
      <c r="G5" s="16">
        <v>1200</v>
      </c>
      <c r="H5" s="38">
        <f t="shared" ref="H5:H21" si="0">ROUND(AVERAGE(E5:G5),2)</f>
        <v>1343.33</v>
      </c>
      <c r="I5" s="37">
        <f t="shared" ref="I5:I21" si="1">STDEV(E5:G5)</f>
        <v>126.62279942148386</v>
      </c>
      <c r="J5" s="23">
        <f t="shared" ref="J5:J21" si="2">I5/H5*100</f>
        <v>9.4260382349447926</v>
      </c>
      <c r="K5" s="26">
        <f t="shared" ref="K5:K21" si="3">H5*D5</f>
        <v>1343.33</v>
      </c>
      <c r="L5" s="6"/>
    </row>
    <row r="6" spans="1:12" ht="16.5" thickBot="1">
      <c r="A6" s="19">
        <v>3</v>
      </c>
      <c r="B6" s="29" t="s">
        <v>21</v>
      </c>
      <c r="C6" s="30" t="s">
        <v>37</v>
      </c>
      <c r="D6" s="31">
        <v>1</v>
      </c>
      <c r="E6" s="16">
        <v>1260</v>
      </c>
      <c r="F6" s="16">
        <v>1090</v>
      </c>
      <c r="G6" s="16">
        <v>1105</v>
      </c>
      <c r="H6" s="38">
        <f t="shared" si="0"/>
        <v>1151.67</v>
      </c>
      <c r="I6" s="37">
        <f t="shared" si="1"/>
        <v>94.11871935663666</v>
      </c>
      <c r="J6" s="23">
        <f t="shared" si="2"/>
        <v>8.172368765066091</v>
      </c>
      <c r="K6" s="26">
        <f t="shared" si="3"/>
        <v>1151.67</v>
      </c>
      <c r="L6" s="6"/>
    </row>
    <row r="7" spans="1:12" ht="16.5" thickBot="1">
      <c r="A7" s="19">
        <v>4</v>
      </c>
      <c r="B7" s="29" t="s">
        <v>22</v>
      </c>
      <c r="C7" s="30" t="s">
        <v>37</v>
      </c>
      <c r="D7" s="31">
        <v>1</v>
      </c>
      <c r="E7" s="16">
        <v>1520</v>
      </c>
      <c r="F7" s="16">
        <v>1090</v>
      </c>
      <c r="G7" s="16">
        <v>1039</v>
      </c>
      <c r="H7" s="38">
        <f t="shared" si="0"/>
        <v>1216.33</v>
      </c>
      <c r="I7" s="37">
        <f t="shared" si="1"/>
        <v>264.21645167046938</v>
      </c>
      <c r="J7" s="23">
        <f t="shared" si="2"/>
        <v>21.722431549864709</v>
      </c>
      <c r="K7" s="26">
        <f t="shared" si="3"/>
        <v>1216.33</v>
      </c>
      <c r="L7" s="6"/>
    </row>
    <row r="8" spans="1:12" ht="16.5" thickBot="1">
      <c r="A8" s="19">
        <v>5</v>
      </c>
      <c r="B8" s="29" t="s">
        <v>23</v>
      </c>
      <c r="C8" s="30" t="s">
        <v>37</v>
      </c>
      <c r="D8" s="31">
        <v>100</v>
      </c>
      <c r="E8" s="16">
        <v>121.91</v>
      </c>
      <c r="F8" s="16">
        <v>177</v>
      </c>
      <c r="G8" s="16">
        <v>150</v>
      </c>
      <c r="H8" s="38">
        <f t="shared" si="0"/>
        <v>149.63999999999999</v>
      </c>
      <c r="I8" s="37">
        <f t="shared" si="1"/>
        <v>27.546797151998238</v>
      </c>
      <c r="J8" s="23">
        <f t="shared" si="2"/>
        <v>18.408712344291793</v>
      </c>
      <c r="K8" s="26">
        <f t="shared" si="3"/>
        <v>14963.999999999998</v>
      </c>
      <c r="L8" s="6"/>
    </row>
    <row r="9" spans="1:12" ht="16.5" thickBot="1">
      <c r="A9" s="19">
        <v>6</v>
      </c>
      <c r="B9" s="29" t="s">
        <v>24</v>
      </c>
      <c r="C9" s="30" t="s">
        <v>37</v>
      </c>
      <c r="D9" s="31">
        <v>100</v>
      </c>
      <c r="E9" s="16">
        <v>83</v>
      </c>
      <c r="F9" s="16">
        <v>89</v>
      </c>
      <c r="G9" s="16">
        <v>85</v>
      </c>
      <c r="H9" s="38">
        <f t="shared" si="0"/>
        <v>85.67</v>
      </c>
      <c r="I9" s="37">
        <f t="shared" si="1"/>
        <v>3.0550504633038931</v>
      </c>
      <c r="J9" s="23">
        <f t="shared" si="2"/>
        <v>3.5660680089925214</v>
      </c>
      <c r="K9" s="26">
        <f t="shared" si="3"/>
        <v>8567</v>
      </c>
      <c r="L9" s="6"/>
    </row>
    <row r="10" spans="1:12" ht="16.5" thickBot="1">
      <c r="A10" s="19">
        <v>7</v>
      </c>
      <c r="B10" s="29" t="s">
        <v>25</v>
      </c>
      <c r="C10" s="30" t="s">
        <v>37</v>
      </c>
      <c r="D10" s="31">
        <v>100</v>
      </c>
      <c r="E10" s="16">
        <v>80</v>
      </c>
      <c r="F10" s="16">
        <v>70</v>
      </c>
      <c r="G10" s="16">
        <v>74</v>
      </c>
      <c r="H10" s="38">
        <f t="shared" si="0"/>
        <v>74.67</v>
      </c>
      <c r="I10" s="37">
        <f t="shared" si="1"/>
        <v>5.0332229568471663</v>
      </c>
      <c r="J10" s="23">
        <f t="shared" si="2"/>
        <v>6.7406226822648536</v>
      </c>
      <c r="K10" s="26">
        <f t="shared" si="3"/>
        <v>7467</v>
      </c>
      <c r="L10" s="6"/>
    </row>
    <row r="11" spans="1:12" ht="16.5" thickBot="1">
      <c r="A11" s="19">
        <v>8</v>
      </c>
      <c r="B11" s="29" t="s">
        <v>26</v>
      </c>
      <c r="C11" s="30" t="s">
        <v>37</v>
      </c>
      <c r="D11" s="31">
        <v>40</v>
      </c>
      <c r="E11" s="16">
        <v>540</v>
      </c>
      <c r="F11" s="16">
        <v>540</v>
      </c>
      <c r="G11" s="16">
        <v>650</v>
      </c>
      <c r="H11" s="38">
        <f t="shared" si="0"/>
        <v>576.66999999999996</v>
      </c>
      <c r="I11" s="37">
        <f t="shared" si="1"/>
        <v>63.508529610858837</v>
      </c>
      <c r="J11" s="23">
        <f t="shared" si="2"/>
        <v>11.012976158090215</v>
      </c>
      <c r="K11" s="26">
        <f t="shared" si="3"/>
        <v>23066.799999999999</v>
      </c>
      <c r="L11" s="6"/>
    </row>
    <row r="12" spans="1:12" ht="16.5" thickBot="1">
      <c r="A12" s="19">
        <v>9</v>
      </c>
      <c r="B12" s="29" t="s">
        <v>27</v>
      </c>
      <c r="C12" s="30" t="s">
        <v>37</v>
      </c>
      <c r="D12" s="31">
        <v>10</v>
      </c>
      <c r="E12" s="16">
        <v>540</v>
      </c>
      <c r="F12" s="16">
        <v>599</v>
      </c>
      <c r="G12" s="16">
        <v>477</v>
      </c>
      <c r="H12" s="38">
        <f t="shared" si="0"/>
        <v>538.66999999999996</v>
      </c>
      <c r="I12" s="37">
        <f t="shared" si="1"/>
        <v>61.010927982889534</v>
      </c>
      <c r="J12" s="23">
        <f t="shared" si="2"/>
        <v>11.326216047466824</v>
      </c>
      <c r="K12" s="26">
        <f t="shared" si="3"/>
        <v>5386.7</v>
      </c>
      <c r="L12" s="6"/>
    </row>
    <row r="13" spans="1:12" ht="32.25" thickBot="1">
      <c r="A13" s="19">
        <v>10</v>
      </c>
      <c r="B13" s="29" t="s">
        <v>28</v>
      </c>
      <c r="C13" s="30" t="s">
        <v>37</v>
      </c>
      <c r="D13" s="31">
        <v>30</v>
      </c>
      <c r="E13" s="16">
        <v>1132</v>
      </c>
      <c r="F13" s="16">
        <v>1054</v>
      </c>
      <c r="G13" s="16">
        <v>1260</v>
      </c>
      <c r="H13" s="38">
        <f t="shared" si="0"/>
        <v>1148.67</v>
      </c>
      <c r="I13" s="37">
        <f t="shared" si="1"/>
        <v>104.00641005886769</v>
      </c>
      <c r="J13" s="23">
        <f t="shared" si="2"/>
        <v>9.0545073919287251</v>
      </c>
      <c r="K13" s="26">
        <f t="shared" si="3"/>
        <v>34460.100000000006</v>
      </c>
      <c r="L13" s="6"/>
    </row>
    <row r="14" spans="1:12" ht="16.5" thickBot="1">
      <c r="A14" s="19">
        <v>11</v>
      </c>
      <c r="B14" s="29" t="s">
        <v>29</v>
      </c>
      <c r="C14" s="30" t="s">
        <v>37</v>
      </c>
      <c r="D14" s="31">
        <v>10</v>
      </c>
      <c r="E14" s="16">
        <v>12960</v>
      </c>
      <c r="F14" s="16">
        <v>13138</v>
      </c>
      <c r="G14" s="16">
        <v>13830</v>
      </c>
      <c r="H14" s="38">
        <f t="shared" si="0"/>
        <v>13309.33</v>
      </c>
      <c r="I14" s="37">
        <f t="shared" si="1"/>
        <v>459.60997958413975</v>
      </c>
      <c r="J14" s="23">
        <f t="shared" si="2"/>
        <v>3.4532916351472216</v>
      </c>
      <c r="K14" s="26">
        <f t="shared" si="3"/>
        <v>133093.29999999999</v>
      </c>
      <c r="L14" s="6"/>
    </row>
    <row r="15" spans="1:12" ht="16.5" thickBot="1">
      <c r="A15" s="19">
        <v>12</v>
      </c>
      <c r="B15" s="29" t="s">
        <v>30</v>
      </c>
      <c r="C15" s="30" t="s">
        <v>37</v>
      </c>
      <c r="D15" s="31">
        <v>4</v>
      </c>
      <c r="E15" s="16">
        <v>460</v>
      </c>
      <c r="F15" s="16">
        <v>300.12</v>
      </c>
      <c r="G15" s="16">
        <v>314</v>
      </c>
      <c r="H15" s="38">
        <f t="shared" si="0"/>
        <v>358.04</v>
      </c>
      <c r="I15" s="37">
        <f t="shared" si="1"/>
        <v>88.572257507641936</v>
      </c>
      <c r="J15" s="23">
        <f t="shared" si="2"/>
        <v>24.738090020009476</v>
      </c>
      <c r="K15" s="26">
        <f t="shared" si="3"/>
        <v>1432.16</v>
      </c>
      <c r="L15" s="6"/>
    </row>
    <row r="16" spans="1:12" ht="16.5" thickBot="1">
      <c r="A16" s="19">
        <v>13</v>
      </c>
      <c r="B16" s="29" t="s">
        <v>31</v>
      </c>
      <c r="C16" s="30" t="s">
        <v>37</v>
      </c>
      <c r="D16" s="31">
        <v>4</v>
      </c>
      <c r="E16" s="16">
        <v>294.63</v>
      </c>
      <c r="F16" s="16">
        <v>298</v>
      </c>
      <c r="G16" s="16">
        <v>280</v>
      </c>
      <c r="H16" s="38">
        <f t="shared" si="0"/>
        <v>290.88</v>
      </c>
      <c r="I16" s="37">
        <f t="shared" si="1"/>
        <v>9.5689933291508424</v>
      </c>
      <c r="J16" s="23">
        <f t="shared" si="2"/>
        <v>3.2896704239379959</v>
      </c>
      <c r="K16" s="26">
        <f t="shared" si="3"/>
        <v>1163.52</v>
      </c>
      <c r="L16" s="6"/>
    </row>
    <row r="17" spans="1:12" ht="16.5" thickBot="1">
      <c r="A17" s="19">
        <v>14</v>
      </c>
      <c r="B17" s="29" t="s">
        <v>32</v>
      </c>
      <c r="C17" s="30" t="s">
        <v>37</v>
      </c>
      <c r="D17" s="31">
        <v>30</v>
      </c>
      <c r="E17" s="16">
        <v>306</v>
      </c>
      <c r="F17" s="16">
        <v>408</v>
      </c>
      <c r="G17" s="16">
        <v>376</v>
      </c>
      <c r="H17" s="38">
        <f t="shared" si="0"/>
        <v>363.33</v>
      </c>
      <c r="I17" s="37">
        <f t="shared" si="1"/>
        <v>52.166400425305781</v>
      </c>
      <c r="J17" s="23">
        <f t="shared" si="2"/>
        <v>14.357856611153988</v>
      </c>
      <c r="K17" s="26">
        <f t="shared" si="3"/>
        <v>10899.9</v>
      </c>
      <c r="L17" s="6"/>
    </row>
    <row r="18" spans="1:12" ht="16.5" thickBot="1">
      <c r="A18" s="19">
        <v>15</v>
      </c>
      <c r="B18" s="29" t="s">
        <v>33</v>
      </c>
      <c r="C18" s="30" t="s">
        <v>37</v>
      </c>
      <c r="D18" s="31">
        <v>25</v>
      </c>
      <c r="E18" s="16">
        <v>1238</v>
      </c>
      <c r="F18" s="16">
        <v>840</v>
      </c>
      <c r="G18" s="16">
        <v>1144</v>
      </c>
      <c r="H18" s="38">
        <f t="shared" si="0"/>
        <v>1074</v>
      </c>
      <c r="I18" s="37">
        <f t="shared" si="1"/>
        <v>208.02884415388169</v>
      </c>
      <c r="J18" s="23">
        <f t="shared" si="2"/>
        <v>19.369538561813936</v>
      </c>
      <c r="K18" s="26">
        <f t="shared" si="3"/>
        <v>26850</v>
      </c>
      <c r="L18" s="6"/>
    </row>
    <row r="19" spans="1:12" ht="16.5" thickBot="1">
      <c r="A19" s="19">
        <v>16</v>
      </c>
      <c r="B19" s="29" t="s">
        <v>34</v>
      </c>
      <c r="C19" s="30" t="s">
        <v>37</v>
      </c>
      <c r="D19" s="31">
        <v>35</v>
      </c>
      <c r="E19" s="16">
        <v>408.6</v>
      </c>
      <c r="F19" s="16">
        <v>722</v>
      </c>
      <c r="G19" s="16">
        <v>652</v>
      </c>
      <c r="H19" s="38">
        <f t="shared" si="0"/>
        <v>594.20000000000005</v>
      </c>
      <c r="I19" s="37">
        <f t="shared" si="1"/>
        <v>164.50082066664598</v>
      </c>
      <c r="J19" s="23">
        <f t="shared" si="2"/>
        <v>27.68441949960383</v>
      </c>
      <c r="K19" s="26">
        <f t="shared" si="3"/>
        <v>20797</v>
      </c>
      <c r="L19" s="6"/>
    </row>
    <row r="20" spans="1:12" ht="16.5" thickBot="1">
      <c r="A20" s="19">
        <v>17</v>
      </c>
      <c r="B20" s="29" t="s">
        <v>35</v>
      </c>
      <c r="C20" s="30" t="s">
        <v>37</v>
      </c>
      <c r="D20" s="31">
        <v>1</v>
      </c>
      <c r="E20" s="16">
        <v>52300</v>
      </c>
      <c r="F20" s="16">
        <v>37696</v>
      </c>
      <c r="G20" s="16">
        <v>47850</v>
      </c>
      <c r="H20" s="38">
        <f t="shared" si="0"/>
        <v>45948.67</v>
      </c>
      <c r="I20" s="37">
        <f t="shared" si="1"/>
        <v>7485.3527193669033</v>
      </c>
      <c r="J20" s="23">
        <f t="shared" si="2"/>
        <v>16.290684190351765</v>
      </c>
      <c r="K20" s="26">
        <f t="shared" si="3"/>
        <v>45948.67</v>
      </c>
      <c r="L20" s="6"/>
    </row>
    <row r="21" spans="1:12" ht="16.5" thickBot="1">
      <c r="A21" s="42">
        <v>18</v>
      </c>
      <c r="B21" s="20" t="s">
        <v>36</v>
      </c>
      <c r="C21" s="21" t="s">
        <v>37</v>
      </c>
      <c r="D21" s="22">
        <v>4</v>
      </c>
      <c r="E21" s="16">
        <v>851</v>
      </c>
      <c r="F21" s="16">
        <v>720</v>
      </c>
      <c r="G21" s="16">
        <v>979</v>
      </c>
      <c r="H21" s="38">
        <f t="shared" si="0"/>
        <v>850</v>
      </c>
      <c r="I21" s="37">
        <f t="shared" si="1"/>
        <v>129.50289572052048</v>
      </c>
      <c r="J21" s="23">
        <f t="shared" si="2"/>
        <v>15.235634790649469</v>
      </c>
      <c r="K21" s="26">
        <f t="shared" si="3"/>
        <v>3400</v>
      </c>
      <c r="L21" s="6"/>
    </row>
    <row r="22" spans="1:12" ht="24.75" customHeight="1">
      <c r="A22" s="44" t="s">
        <v>3</v>
      </c>
      <c r="B22" s="44"/>
      <c r="C22" s="44"/>
      <c r="D22" s="44"/>
      <c r="E22" s="44"/>
      <c r="F22" s="44"/>
      <c r="G22" s="44"/>
      <c r="H22" s="44"/>
      <c r="I22" s="44"/>
      <c r="J22" s="44"/>
      <c r="K22" s="24">
        <f>SUM(K4:K21)</f>
        <v>342550.81</v>
      </c>
      <c r="L22" s="6"/>
    </row>
    <row r="23" spans="1:12" ht="63" customHeight="1">
      <c r="A23" s="48" t="s">
        <v>38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6"/>
    </row>
    <row r="24" spans="1:12" ht="41.25" customHeight="1">
      <c r="A24" s="47" t="s">
        <v>17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6"/>
    </row>
    <row r="25" spans="1:12" ht="18.75">
      <c r="A25" s="27" t="s">
        <v>13</v>
      </c>
      <c r="B25" s="15"/>
      <c r="C25" s="8"/>
      <c r="D25" s="8"/>
      <c r="E25" s="9"/>
      <c r="F25" s="9"/>
      <c r="G25" s="9"/>
      <c r="H25" s="39"/>
      <c r="I25" s="10"/>
      <c r="J25" s="10"/>
      <c r="K25" s="10"/>
      <c r="L25" s="6"/>
    </row>
    <row r="26" spans="1:12" ht="15.75">
      <c r="A26" s="27" t="s">
        <v>14</v>
      </c>
      <c r="B26" s="27"/>
      <c r="C26" s="8"/>
      <c r="D26" s="8"/>
      <c r="E26" s="9"/>
      <c r="F26" s="9"/>
      <c r="G26" s="9"/>
      <c r="H26" s="39"/>
      <c r="I26" s="11"/>
      <c r="J26" s="12"/>
      <c r="K26" s="12"/>
      <c r="L26" s="6"/>
    </row>
    <row r="27" spans="1:12" ht="15.75">
      <c r="A27" s="27" t="s">
        <v>15</v>
      </c>
      <c r="B27" s="27"/>
      <c r="C27" s="7"/>
      <c r="D27" s="7"/>
      <c r="E27" s="14"/>
      <c r="F27" s="14"/>
      <c r="G27" s="14"/>
      <c r="H27" s="40"/>
      <c r="I27" s="28"/>
      <c r="J27" s="28"/>
      <c r="K27" s="12"/>
      <c r="L27" s="6"/>
    </row>
    <row r="28" spans="1:12" ht="15.75">
      <c r="A28" s="27" t="s">
        <v>16</v>
      </c>
      <c r="B28" s="27"/>
      <c r="C28" s="7"/>
      <c r="D28" s="7"/>
      <c r="E28" s="14"/>
      <c r="F28" s="8"/>
      <c r="G28" s="14"/>
      <c r="H28" s="40"/>
      <c r="I28" s="28"/>
      <c r="J28" s="28"/>
      <c r="K28" s="12"/>
      <c r="L28" s="6"/>
    </row>
    <row r="29" spans="1:12" ht="15.75">
      <c r="A29" s="7"/>
      <c r="B29" s="15"/>
      <c r="C29" s="7"/>
      <c r="D29" s="7"/>
      <c r="E29" s="14"/>
      <c r="F29" s="8"/>
      <c r="G29" s="14"/>
      <c r="H29" s="40"/>
      <c r="I29" s="28"/>
      <c r="J29" s="28"/>
      <c r="K29" s="12"/>
      <c r="L29" s="6"/>
    </row>
    <row r="30" spans="1:12" ht="15.75">
      <c r="A30" s="7"/>
      <c r="B30" s="13"/>
      <c r="C30" s="8"/>
      <c r="D30" s="18"/>
      <c r="E30" s="18"/>
      <c r="F30" s="45"/>
      <c r="G30" s="45"/>
      <c r="H30" s="45"/>
      <c r="I30" s="46"/>
      <c r="J30" s="46"/>
      <c r="K30" s="12"/>
      <c r="L30" s="6"/>
    </row>
    <row r="31" spans="1:12">
      <c r="I31" s="4"/>
    </row>
    <row r="32" spans="1:12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  <row r="11713" spans="9:9">
      <c r="I11713" s="4"/>
    </row>
    <row r="11714" spans="9:9">
      <c r="I11714" s="4"/>
    </row>
    <row r="11715" spans="9:9">
      <c r="I11715" s="4"/>
    </row>
    <row r="11716" spans="9:9">
      <c r="I11716" s="4"/>
    </row>
    <row r="11717" spans="9:9">
      <c r="I11717" s="4"/>
    </row>
    <row r="11718" spans="9:9">
      <c r="I11718" s="4"/>
    </row>
    <row r="11719" spans="9:9">
      <c r="I11719" s="4"/>
    </row>
    <row r="11720" spans="9:9">
      <c r="I11720" s="4"/>
    </row>
    <row r="11721" spans="9:9">
      <c r="I11721" s="4"/>
    </row>
    <row r="11722" spans="9:9">
      <c r="I11722" s="4"/>
    </row>
    <row r="11723" spans="9:9">
      <c r="I11723" s="4"/>
    </row>
    <row r="11724" spans="9:9">
      <c r="I11724" s="4"/>
    </row>
    <row r="11725" spans="9:9">
      <c r="I11725" s="4"/>
    </row>
  </sheetData>
  <autoFilter ref="A1:A11725"/>
  <mergeCells count="7">
    <mergeCell ref="A1:K1"/>
    <mergeCell ref="A22:J22"/>
    <mergeCell ref="F30:H30"/>
    <mergeCell ref="I30:J30"/>
    <mergeCell ref="A24:K24"/>
    <mergeCell ref="A23:K23"/>
    <mergeCell ref="A2:K2"/>
  </mergeCells>
  <conditionalFormatting sqref="J4:J21">
    <cfRule type="cellIs" dxfId="1" priority="1" operator="lessThan">
      <formula>33</formula>
    </cfRule>
    <cfRule type="cellIs" dxfId="0" priority="2" operator="greaterThan">
      <formula>33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J4"/>
  <sheetViews>
    <sheetView zoomScale="160" zoomScaleNormal="160" workbookViewId="0">
      <selection activeCell="H5" sqref="H5"/>
    </sheetView>
  </sheetViews>
  <sheetFormatPr defaultRowHeight="15"/>
  <sheetData>
    <row r="2" spans="8:10">
      <c r="H2">
        <v>538689.64</v>
      </c>
    </row>
    <row r="3" spans="8:10">
      <c r="H3">
        <v>570429.06999999995</v>
      </c>
      <c r="J3">
        <f>(H2+H3+H4)/3</f>
        <v>599372.91</v>
      </c>
    </row>
    <row r="4" spans="8:10">
      <c r="H4">
        <v>689000.02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ОЦДИ</vt:lpstr>
      <vt:lpstr>Лист1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2026-09-01T13:46:30Z</dcterms:modified>
</cp:coreProperties>
</file>