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950" yWindow="180" windowWidth="19320" windowHeight="12030"/>
  </bookViews>
  <sheets>
    <sheet name="Расчет цены (2)" sheetId="3" r:id="rId1"/>
    <sheet name="Лист1" sheetId="4" r:id="rId2"/>
  </sheets>
  <definedNames>
    <definedName name="OLE_LINK54" localSheetId="0">'Расчет цены (2)'!#REF!</definedName>
    <definedName name="_xlnm.Print_Area" localSheetId="0">'Расчет цены (2)'!$A$1:$K$22</definedName>
  </definedNames>
  <calcPr calcId="125725"/>
</workbook>
</file>

<file path=xl/calcChain.xml><?xml version="1.0" encoding="utf-8"?>
<calcChain xmlns="http://schemas.openxmlformats.org/spreadsheetml/2006/main">
  <c r="K17" i="3"/>
  <c r="K18"/>
  <c r="E18"/>
  <c r="F17"/>
  <c r="K15"/>
  <c r="G17"/>
  <c r="H16" l="1"/>
  <c r="I16" s="1"/>
  <c r="J16" s="1"/>
  <c r="K16"/>
  <c r="K20"/>
  <c r="E17"/>
  <c r="H15"/>
  <c r="I15" l="1"/>
  <c r="J15" s="1"/>
  <c r="H41" i="4"/>
  <c r="D50"/>
  <c r="B52"/>
</calcChain>
</file>

<file path=xl/sharedStrings.xml><?xml version="1.0" encoding="utf-8"?>
<sst xmlns="http://schemas.openxmlformats.org/spreadsheetml/2006/main" count="41" uniqueCount="40">
  <si>
    <t>№</t>
  </si>
  <si>
    <t>Ед. изм</t>
  </si>
  <si>
    <t>Кол-во</t>
  </si>
  <si>
    <t>Среднее квадратичное отклонение</t>
  </si>
  <si>
    <t>Наименование</t>
  </si>
  <si>
    <t>Однородность совокупности значений выявленных цен, используемых в расчете Н(М)ЦК</t>
  </si>
  <si>
    <t>ОБОСНОВАНИЕ НАЧАЛЬНОЙ (МАКСИМАЛЬНОЙ) ЦЕНЫ КОНТРАКТА</t>
  </si>
  <si>
    <t>Источники ценовых предложений</t>
  </si>
  <si>
    <t>ОФИСМАГ</t>
  </si>
  <si>
    <t>ИМПЕК</t>
  </si>
  <si>
    <t>БРГ</t>
  </si>
  <si>
    <t>НМЦК</t>
  </si>
  <si>
    <t xml:space="preserve">В соответствии с п.1 ч.1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НМЦК определена и обоснована посредством применения метода сопоставимых рыночных цен (анализа рынка). </t>
  </si>
  <si>
    <t xml:space="preserve">Прошутинский А.Ю. </t>
  </si>
  <si>
    <t>Объект закупки/код ОКПД2/КТРУ</t>
  </si>
  <si>
    <t>Средняя арифметическая цена за единицу, руб.</t>
  </si>
  <si>
    <r>
      <rPr>
        <b/>
        <sz val="12"/>
        <color indexed="8"/>
        <rFont val="Times New Roman"/>
        <family val="1"/>
      </rPr>
      <t xml:space="preserve">Формула расчёта: </t>
    </r>
    <r>
      <rPr>
        <sz val="12"/>
        <color indexed="8"/>
        <rFont val="Times New Roman"/>
        <family val="1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</si>
  <si>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Обоснование решения о Н(М)ЦК</t>
  </si>
  <si>
    <t>В соответствии с принципом  эффективности использования бюджетных средств (ст. 34 Бюджетного кодекса РФ) заказчиком принято решение при расчёте цены контракта использовать минимальное ценовое предложение.</t>
  </si>
  <si>
    <t>Минимальное ценовое предложение стоимости единицы услуги/цены контракта</t>
  </si>
  <si>
    <t xml:space="preserve">Запреты и ограничения в соответствии с постановлением Правительства РФ от 23.12.2024 г. № 1875 </t>
  </si>
  <si>
    <t>Используемый метод определения НМЦК с обоснованием</t>
  </si>
  <si>
    <t>Итого установленная Н(М)ЦК                                        (сумма прописью/цифрами)</t>
  </si>
  <si>
    <t>Средняя стоимость единицы услуги/цены контракта/принятая и обоснованная заказчиком Н(М)ЦК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</si>
  <si>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</t>
    </r>
  </si>
  <si>
    <r>
      <rPr>
        <b/>
        <sz val="14"/>
        <color indexed="8"/>
        <rFont val="Times New Roman"/>
        <family val="1"/>
      </rPr>
      <t>Расчет Н(М)ЦК</t>
    </r>
    <r>
      <rPr>
        <sz val="14"/>
        <color indexed="8"/>
        <rFont val="Times New Roman"/>
        <family val="1"/>
      </rPr>
      <t xml:space="preserve"> </t>
    </r>
  </si>
  <si>
    <t>на проведение кадастровых работ</t>
  </si>
  <si>
    <t>31.02.2026</t>
  </si>
  <si>
    <t>Не установлены</t>
  </si>
  <si>
    <t>Подготовка технического плана на техническое помещение, расположенное по адресу Чукотский авто-номный округ, р-н Билибинский, г Билибино, мкр Арктика, д 5, корп. 1, пом б/н</t>
  </si>
  <si>
    <t>шт</t>
  </si>
  <si>
    <t>Проведение кадастровых работ по уточнению местоположения границ и площади земельного участка к.№ 87:01:040001:661 (ЧАО, р-н Билибин-ский, г Билибино, мкр Арктика, 5)</t>
  </si>
  <si>
    <t>Итого стоимость кадастровых работ по коммерческому предложению</t>
  </si>
  <si>
    <r>
      <rPr>
        <b/>
        <sz val="12"/>
        <rFont val="Times New Roman"/>
        <family val="1"/>
        <charset val="204"/>
      </rPr>
      <t xml:space="preserve">Коммерческое предложение № 1 от 06.07.2026 г. </t>
    </r>
    <r>
      <rPr>
        <sz val="10"/>
        <rFont val="Times New Roman"/>
        <family val="1"/>
      </rPr>
      <t/>
    </r>
  </si>
  <si>
    <r>
      <rPr>
        <b/>
        <sz val="12"/>
        <rFont val="Times New Roman"/>
        <family val="1"/>
        <charset val="204"/>
      </rPr>
      <t xml:space="preserve">Коммерческое предложение № 2 от 06.07.2026 г.  </t>
    </r>
    <r>
      <rPr>
        <sz val="10"/>
        <rFont val="Times New Roman"/>
        <family val="1"/>
      </rPr>
      <t/>
    </r>
  </si>
  <si>
    <t xml:space="preserve">Коммерческое предложение № 3 от 06.07.2026 г. </t>
  </si>
  <si>
    <t>Стоимость кадастровых работ по среднему:</t>
  </si>
  <si>
    <t>Восемьдесят пять тысяч  рублей 00 копеек</t>
  </si>
  <si>
    <t xml:space="preserve">Заместитель директора по общим вопросам   МФ ФИЦ ЕГС РАН                    </t>
  </si>
  <si>
    <t>Кадастровые работы/71.12.35.110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</si>
</sst>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8"/>
      <name val="Calibri"/>
      <family val="2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indexed="8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6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9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2" fontId="2" fillId="0" borderId="0" xfId="0" applyNumberFormat="1" applyFont="1" applyAlignment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/>
    <xf numFmtId="4" fontId="6" fillId="0" borderId="0" xfId="0" applyNumberFormat="1" applyFont="1" applyFill="1" applyBorder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center" vertical="top"/>
    </xf>
    <xf numFmtId="0" fontId="12" fillId="0" borderId="0" xfId="0" applyFont="1"/>
    <xf numFmtId="0" fontId="0" fillId="2" borderId="0" xfId="0" applyFill="1"/>
    <xf numFmtId="0" fontId="12" fillId="2" borderId="0" xfId="0" applyFon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right"/>
    </xf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15" fillId="0" borderId="0" xfId="0" applyFont="1" applyAlignment="1">
      <alignment vertical="center"/>
    </xf>
    <xf numFmtId="4" fontId="0" fillId="0" borderId="0" xfId="0" applyNumberFormat="1"/>
    <xf numFmtId="4" fontId="16" fillId="0" borderId="2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top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top"/>
    </xf>
    <xf numFmtId="14" fontId="22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0" fillId="0" borderId="5" xfId="0" applyNumberFormat="1" applyFont="1" applyFill="1" applyBorder="1" applyAlignment="1">
      <alignment horizontal="left" vertical="center" wrapText="1"/>
    </xf>
    <xf numFmtId="14" fontId="20" fillId="0" borderId="6" xfId="0" applyNumberFormat="1" applyFont="1" applyFill="1" applyBorder="1" applyAlignment="1">
      <alignment horizontal="left" vertical="center" wrapText="1"/>
    </xf>
    <xf numFmtId="14" fontId="20" fillId="0" borderId="7" xfId="0" applyNumberFormat="1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4" fontId="20" fillId="0" borderId="5" xfId="0" applyNumberFormat="1" applyFont="1" applyFill="1" applyBorder="1" applyAlignment="1">
      <alignment horizontal="center" vertical="center" wrapText="1"/>
    </xf>
    <xf numFmtId="14" fontId="20" fillId="0" borderId="6" xfId="0" applyNumberFormat="1" applyFont="1" applyFill="1" applyBorder="1" applyAlignment="1">
      <alignment horizontal="center" vertical="center" wrapText="1"/>
    </xf>
    <xf numFmtId="14" fontId="20" fillId="0" borderId="7" xfId="0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0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0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07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08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09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0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1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2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3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4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5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6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7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8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19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428625</xdr:colOff>
      <xdr:row>18</xdr:row>
      <xdr:rowOff>28575</xdr:rowOff>
    </xdr:from>
    <xdr:to>
      <xdr:col>10</xdr:col>
      <xdr:colOff>571500</xdr:colOff>
      <xdr:row>21</xdr:row>
      <xdr:rowOff>38100</xdr:rowOff>
    </xdr:to>
    <xdr:pic>
      <xdr:nvPicPr>
        <xdr:cNvPr id="17520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3457575"/>
          <a:ext cx="2143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tabSelected="1" topLeftCell="A4" zoomScale="70" zoomScaleNormal="70" workbookViewId="0">
      <selection activeCell="B16" sqref="B16"/>
    </sheetView>
  </sheetViews>
  <sheetFormatPr defaultColWidth="11.42578125" defaultRowHeight="15.75"/>
  <cols>
    <col min="1" max="1" width="9.28515625" style="1" customWidth="1"/>
    <col min="2" max="2" width="58.42578125" style="1" customWidth="1"/>
    <col min="3" max="3" width="9.5703125" style="1" customWidth="1"/>
    <col min="4" max="4" width="9.85546875" style="7" customWidth="1"/>
    <col min="5" max="6" width="20.42578125" style="1" bestFit="1" customWidth="1"/>
    <col min="7" max="7" width="20.42578125" style="1" customWidth="1"/>
    <col min="8" max="8" width="17.5703125" style="2" customWidth="1"/>
    <col min="9" max="9" width="14.140625" style="2" customWidth="1"/>
    <col min="10" max="10" width="16.42578125" style="2" customWidth="1"/>
    <col min="11" max="11" width="38.140625" style="1" customWidth="1"/>
    <col min="12" max="13" width="15" style="1" customWidth="1"/>
    <col min="14" max="16384" width="11.42578125" style="1"/>
  </cols>
  <sheetData>
    <row r="1" spans="1:12" ht="23.25" customHeight="1">
      <c r="A1" s="3"/>
      <c r="B1" s="3"/>
      <c r="C1" s="3"/>
      <c r="D1" s="6"/>
      <c r="E1" s="3"/>
      <c r="F1" s="3"/>
      <c r="G1" s="3"/>
      <c r="H1" s="4"/>
      <c r="I1" s="4"/>
      <c r="J1" s="61"/>
      <c r="K1" s="61"/>
    </row>
    <row r="2" spans="1:12" ht="18.75" customHeight="1">
      <c r="A2" s="3"/>
      <c r="B2" s="14"/>
      <c r="C2" s="3"/>
      <c r="D2" s="6"/>
      <c r="E2" s="3"/>
      <c r="F2" s="3"/>
      <c r="G2" s="3"/>
      <c r="H2" s="4"/>
      <c r="I2" s="4"/>
      <c r="J2" s="61"/>
      <c r="K2" s="61"/>
    </row>
    <row r="3" spans="1:12" ht="21.75" customHeight="1">
      <c r="A3" s="3"/>
      <c r="B3" s="10"/>
      <c r="C3" s="10"/>
      <c r="D3" s="6"/>
      <c r="E3" s="10"/>
      <c r="F3" s="10"/>
      <c r="G3" s="10"/>
      <c r="H3" s="11"/>
      <c r="I3" s="11"/>
      <c r="J3" s="61"/>
      <c r="K3" s="61"/>
    </row>
    <row r="4" spans="1:12" ht="19.5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2" ht="19.5" customHeight="1">
      <c r="A5" s="67" t="s">
        <v>26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2" ht="18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20.2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60" t="s">
        <v>27</v>
      </c>
    </row>
    <row r="8" spans="1:12" ht="7.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2" ht="19.5" customHeight="1">
      <c r="A9" s="84" t="s">
        <v>14</v>
      </c>
      <c r="B9" s="85"/>
      <c r="C9" s="81" t="s">
        <v>39</v>
      </c>
      <c r="D9" s="81"/>
      <c r="E9" s="81"/>
      <c r="F9" s="81"/>
      <c r="G9" s="81"/>
      <c r="H9" s="81"/>
      <c r="I9" s="81"/>
      <c r="J9" s="81"/>
      <c r="K9" s="81"/>
    </row>
    <row r="10" spans="1:12" ht="47.25" customHeight="1">
      <c r="A10" s="86" t="s">
        <v>20</v>
      </c>
      <c r="B10" s="87"/>
      <c r="C10" s="64" t="s">
        <v>28</v>
      </c>
      <c r="D10" s="65"/>
      <c r="E10" s="65"/>
      <c r="F10" s="65"/>
      <c r="G10" s="65"/>
      <c r="H10" s="65"/>
      <c r="I10" s="65"/>
      <c r="J10" s="65"/>
      <c r="K10" s="66"/>
    </row>
    <row r="11" spans="1:12" ht="60" customHeight="1">
      <c r="A11" s="88" t="s">
        <v>21</v>
      </c>
      <c r="B11" s="89"/>
      <c r="C11" s="78" t="s">
        <v>12</v>
      </c>
      <c r="D11" s="79"/>
      <c r="E11" s="79"/>
      <c r="F11" s="79"/>
      <c r="G11" s="79"/>
      <c r="H11" s="79"/>
      <c r="I11" s="79"/>
      <c r="J11" s="79"/>
      <c r="K11" s="80"/>
    </row>
    <row r="12" spans="1:12" ht="21" customHeight="1">
      <c r="A12" s="68" t="s">
        <v>25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2" ht="50.25" customHeight="1">
      <c r="A13" s="83" t="s">
        <v>0</v>
      </c>
      <c r="B13" s="82" t="s">
        <v>4</v>
      </c>
      <c r="C13" s="83" t="s">
        <v>1</v>
      </c>
      <c r="D13" s="83" t="s">
        <v>2</v>
      </c>
      <c r="E13" s="90" t="s">
        <v>7</v>
      </c>
      <c r="F13" s="90"/>
      <c r="G13" s="90"/>
      <c r="H13" s="91" t="s">
        <v>5</v>
      </c>
      <c r="I13" s="91"/>
      <c r="J13" s="91"/>
      <c r="K13" s="56" t="s">
        <v>23</v>
      </c>
    </row>
    <row r="14" spans="1:12" ht="114.75" customHeight="1">
      <c r="A14" s="83"/>
      <c r="B14" s="82"/>
      <c r="C14" s="83"/>
      <c r="D14" s="83"/>
      <c r="E14" s="48" t="s">
        <v>33</v>
      </c>
      <c r="F14" s="48" t="s">
        <v>34</v>
      </c>
      <c r="G14" s="62" t="s">
        <v>35</v>
      </c>
      <c r="H14" s="57" t="s">
        <v>15</v>
      </c>
      <c r="I14" s="57" t="s">
        <v>3</v>
      </c>
      <c r="J14" s="58" t="s">
        <v>24</v>
      </c>
      <c r="K14" s="5" t="s">
        <v>16</v>
      </c>
    </row>
    <row r="15" spans="1:12" ht="65.25" customHeight="1">
      <c r="A15" s="36">
        <v>1</v>
      </c>
      <c r="B15" s="44" t="s">
        <v>31</v>
      </c>
      <c r="C15" s="36" t="s">
        <v>30</v>
      </c>
      <c r="D15" s="36">
        <v>1</v>
      </c>
      <c r="E15" s="41">
        <v>50000</v>
      </c>
      <c r="F15" s="41">
        <v>55000</v>
      </c>
      <c r="G15" s="41">
        <v>52500</v>
      </c>
      <c r="H15" s="42">
        <f>ROUND(AVERAGE(E15:G15),2)</f>
        <v>52500</v>
      </c>
      <c r="I15" s="43">
        <f>SQRT(((SUM((POWER(F15-H15,2)),(POWER(G15-H15,2)),(POWER(E15-H15,2)))/(COLUMNS(E15:G15)-1))))</f>
        <v>2500</v>
      </c>
      <c r="J15" s="43">
        <f>I15/H15*100</f>
        <v>4.7619047619047619</v>
      </c>
      <c r="K15" s="41">
        <f>(E15+F15+G15)/3</f>
        <v>52500</v>
      </c>
      <c r="L15" s="2"/>
    </row>
    <row r="16" spans="1:12" s="8" customFormat="1" ht="64.5" customHeight="1">
      <c r="A16" s="9">
        <v>2</v>
      </c>
      <c r="B16" s="46" t="s">
        <v>29</v>
      </c>
      <c r="C16" s="37" t="s">
        <v>30</v>
      </c>
      <c r="D16" s="38">
        <v>1</v>
      </c>
      <c r="E16" s="42">
        <v>35000</v>
      </c>
      <c r="F16" s="42">
        <v>38500</v>
      </c>
      <c r="G16" s="42">
        <v>37000</v>
      </c>
      <c r="H16" s="42">
        <f>ROUND(AVERAGE(E16:G16),2)</f>
        <v>36833.33</v>
      </c>
      <c r="I16" s="43">
        <f>SQRT(((SUM((POWER(F16-H16,2)),(POWER(G16-H16,2)),(POWER(E16-H16,2)))/(COLUMNS(E16:G16)-1))))</f>
        <v>1755.942292146869</v>
      </c>
      <c r="J16" s="43">
        <f>I16/H16*100</f>
        <v>4.7672645730018681</v>
      </c>
      <c r="K16" s="41">
        <f>(E16+F16+G16)/3</f>
        <v>36833.333333333336</v>
      </c>
      <c r="L16" s="2"/>
    </row>
    <row r="17" spans="1:13" s="8" customFormat="1" ht="39" customHeight="1">
      <c r="A17" s="9">
        <v>3</v>
      </c>
      <c r="B17" s="46" t="s">
        <v>32</v>
      </c>
      <c r="C17" s="37"/>
      <c r="D17" s="38"/>
      <c r="E17" s="42">
        <f>E15+E16</f>
        <v>85000</v>
      </c>
      <c r="F17" s="42">
        <f>F15+F16</f>
        <v>93500</v>
      </c>
      <c r="G17" s="42">
        <f>G15+G16</f>
        <v>89500</v>
      </c>
      <c r="H17" s="72" t="s">
        <v>36</v>
      </c>
      <c r="I17" s="73"/>
      <c r="J17" s="74"/>
      <c r="K17" s="41">
        <f>K15+K16</f>
        <v>89333.333333333343</v>
      </c>
      <c r="L17" s="2"/>
    </row>
    <row r="18" spans="1:13" s="8" customFormat="1" ht="39" customHeight="1">
      <c r="A18" s="52">
        <v>4</v>
      </c>
      <c r="B18" s="46" t="s">
        <v>19</v>
      </c>
      <c r="C18" s="49"/>
      <c r="D18" s="38"/>
      <c r="E18" s="42">
        <f>E17</f>
        <v>85000</v>
      </c>
      <c r="F18" s="42"/>
      <c r="G18" s="42"/>
      <c r="H18" s="42"/>
      <c r="I18" s="43"/>
      <c r="J18" s="43"/>
      <c r="K18" s="50">
        <f>E18</f>
        <v>85000</v>
      </c>
      <c r="L18" s="2"/>
    </row>
    <row r="19" spans="1:13" s="8" customFormat="1" ht="42.75" customHeight="1">
      <c r="A19" s="52">
        <v>5</v>
      </c>
      <c r="B19" s="45" t="s">
        <v>17</v>
      </c>
      <c r="C19" s="69" t="s">
        <v>18</v>
      </c>
      <c r="D19" s="70"/>
      <c r="E19" s="70"/>
      <c r="F19" s="70"/>
      <c r="G19" s="70"/>
      <c r="H19" s="70"/>
      <c r="I19" s="70"/>
      <c r="J19" s="70"/>
      <c r="K19" s="71"/>
    </row>
    <row r="20" spans="1:13" s="8" customFormat="1" ht="37.5" customHeight="1">
      <c r="A20" s="52">
        <v>6</v>
      </c>
      <c r="B20" s="51" t="s">
        <v>22</v>
      </c>
      <c r="C20" s="75" t="s">
        <v>37</v>
      </c>
      <c r="D20" s="76"/>
      <c r="E20" s="76"/>
      <c r="F20" s="76"/>
      <c r="G20" s="76"/>
      <c r="H20" s="76"/>
      <c r="I20" s="76"/>
      <c r="J20" s="77"/>
      <c r="K20" s="50">
        <f>K18</f>
        <v>85000</v>
      </c>
    </row>
    <row r="21" spans="1:13" s="8" customFormat="1">
      <c r="A21" s="15"/>
      <c r="B21" s="39"/>
      <c r="C21" s="16"/>
      <c r="D21" s="40"/>
      <c r="E21" s="47"/>
      <c r="G21" s="17"/>
      <c r="H21" s="17"/>
      <c r="I21" s="18"/>
      <c r="J21" s="18"/>
      <c r="K21" s="17"/>
    </row>
    <row r="22" spans="1:13" s="8" customFormat="1" ht="24.75" customHeight="1">
      <c r="A22" s="13"/>
      <c r="B22" s="59" t="s">
        <v>38</v>
      </c>
      <c r="C22" s="59"/>
      <c r="D22" s="59"/>
      <c r="E22" s="22"/>
      <c r="F22" s="55"/>
      <c r="G22" s="22"/>
      <c r="H22" s="55" t="s">
        <v>13</v>
      </c>
      <c r="I22" s="23"/>
      <c r="J22" s="55"/>
      <c r="K22" s="54"/>
    </row>
    <row r="23" spans="1:13" s="8" customFormat="1" ht="22.5" customHeight="1">
      <c r="A23" s="53"/>
      <c r="B23" s="53"/>
      <c r="C23" s="53"/>
      <c r="D23" s="53"/>
      <c r="E23" s="53"/>
      <c r="F23" s="53"/>
      <c r="G23" s="53"/>
      <c r="H23" s="53"/>
      <c r="I23" s="23"/>
      <c r="J23" s="23"/>
      <c r="K23" s="22"/>
    </row>
    <row r="24" spans="1:13" ht="15.75" customHeight="1">
      <c r="A24" s="53"/>
      <c r="B24" s="53"/>
      <c r="C24" s="53"/>
      <c r="D24" s="53"/>
      <c r="E24" s="53"/>
      <c r="F24" s="53"/>
      <c r="G24" s="53"/>
      <c r="H24" s="53"/>
      <c r="I24" s="21"/>
      <c r="J24" s="21"/>
      <c r="K24" s="19"/>
      <c r="L24" s="19"/>
      <c r="M24" s="19"/>
    </row>
    <row r="25" spans="1:13" ht="15.75" customHeight="1">
      <c r="A25" s="53"/>
      <c r="B25" s="53"/>
      <c r="C25" s="53"/>
      <c r="D25" s="53"/>
      <c r="E25" s="53"/>
      <c r="F25" s="53"/>
      <c r="G25" s="53"/>
      <c r="H25" s="53"/>
      <c r="I25" s="21"/>
      <c r="J25" s="21"/>
      <c r="K25" s="19"/>
      <c r="L25" s="19"/>
      <c r="M25" s="19"/>
    </row>
    <row r="26" spans="1:13" ht="15.75" customHeight="1">
      <c r="A26" s="53"/>
      <c r="B26" s="53"/>
      <c r="C26" s="53"/>
      <c r="D26" s="53"/>
      <c r="E26" s="53"/>
      <c r="F26" s="53"/>
      <c r="G26" s="53"/>
      <c r="H26" s="53"/>
      <c r="I26" s="21"/>
      <c r="J26" s="21"/>
      <c r="K26" s="19"/>
      <c r="L26" s="19"/>
      <c r="M26" s="19"/>
    </row>
    <row r="27" spans="1:13" ht="15.75" customHeight="1">
      <c r="A27" s="53"/>
      <c r="B27" s="53"/>
      <c r="C27" s="53"/>
      <c r="D27" s="53"/>
      <c r="E27" s="53"/>
      <c r="F27" s="53"/>
      <c r="G27" s="53"/>
      <c r="H27" s="53"/>
      <c r="I27" s="21"/>
      <c r="J27" s="21"/>
      <c r="K27" s="19"/>
      <c r="L27" s="19"/>
      <c r="M27" s="19"/>
    </row>
    <row r="28" spans="1:13" ht="15.75" customHeight="1">
      <c r="A28" s="53"/>
      <c r="B28" s="53"/>
      <c r="C28" s="53"/>
      <c r="D28" s="53"/>
      <c r="E28" s="53"/>
      <c r="F28" s="53"/>
      <c r="G28" s="53"/>
      <c r="H28" s="53"/>
      <c r="I28" s="21"/>
      <c r="J28" s="21"/>
      <c r="K28" s="19"/>
      <c r="L28" s="19"/>
      <c r="M28" s="19"/>
    </row>
    <row r="29" spans="1:13" ht="15.75" customHeight="1">
      <c r="A29" s="53"/>
      <c r="B29" s="53"/>
      <c r="C29" s="53"/>
      <c r="D29" s="53"/>
      <c r="E29" s="53"/>
      <c r="F29" s="53"/>
      <c r="G29" s="53"/>
      <c r="H29" s="53"/>
      <c r="I29" s="21"/>
      <c r="J29" s="21"/>
      <c r="K29" s="19"/>
      <c r="L29" s="19"/>
      <c r="M29" s="19"/>
    </row>
    <row r="30" spans="1:13" ht="15.75" customHeight="1">
      <c r="A30" s="53"/>
      <c r="B30" s="53"/>
      <c r="C30" s="53"/>
      <c r="D30" s="53"/>
      <c r="E30" s="53"/>
      <c r="F30" s="53"/>
      <c r="G30" s="53"/>
      <c r="H30" s="53"/>
      <c r="I30" s="21"/>
      <c r="J30" s="21"/>
      <c r="K30" s="19"/>
      <c r="L30" s="19"/>
      <c r="M30" s="19"/>
    </row>
    <row r="31" spans="1:13" ht="15.75" customHeight="1">
      <c r="A31" s="53"/>
      <c r="B31" s="53"/>
      <c r="C31" s="53"/>
      <c r="D31" s="53"/>
      <c r="E31" s="53"/>
      <c r="F31" s="53"/>
      <c r="G31" s="53"/>
      <c r="H31" s="53"/>
      <c r="I31" s="21"/>
      <c r="J31" s="21"/>
      <c r="K31" s="19"/>
      <c r="L31" s="19"/>
      <c r="M31" s="19"/>
    </row>
    <row r="32" spans="1:13" ht="15.75" customHeight="1">
      <c r="A32" s="53"/>
      <c r="B32" s="53"/>
      <c r="C32" s="53"/>
      <c r="D32" s="53"/>
      <c r="E32" s="53"/>
      <c r="F32" s="53"/>
      <c r="G32" s="53"/>
      <c r="H32" s="53"/>
      <c r="I32" s="21"/>
      <c r="J32" s="21"/>
      <c r="K32" s="19"/>
      <c r="L32" s="19"/>
      <c r="M32" s="19"/>
    </row>
    <row r="33" spans="1:13" ht="15.75" customHeight="1">
      <c r="A33" s="53"/>
      <c r="B33" s="53"/>
      <c r="C33" s="53"/>
      <c r="D33" s="53"/>
      <c r="E33" s="53"/>
      <c r="F33" s="53"/>
      <c r="G33" s="53"/>
      <c r="H33" s="53"/>
      <c r="I33" s="21"/>
      <c r="J33" s="21"/>
      <c r="K33" s="19"/>
      <c r="L33" s="19"/>
      <c r="M33" s="19"/>
    </row>
    <row r="34" spans="1:13" ht="15.75" customHeight="1">
      <c r="A34" s="53"/>
      <c r="B34" s="53"/>
      <c r="C34" s="53"/>
      <c r="D34" s="53"/>
      <c r="E34" s="53"/>
      <c r="F34" s="53"/>
      <c r="G34" s="53"/>
      <c r="H34" s="53"/>
      <c r="I34" s="21"/>
      <c r="J34" s="21"/>
      <c r="K34" s="19"/>
      <c r="L34" s="19"/>
      <c r="M34" s="19"/>
    </row>
    <row r="35" spans="1:13" ht="15.75" customHeight="1">
      <c r="A35" s="53"/>
      <c r="B35" s="53"/>
      <c r="C35" s="53"/>
      <c r="D35" s="53"/>
      <c r="E35" s="53"/>
      <c r="F35" s="53"/>
      <c r="G35" s="53"/>
      <c r="H35" s="53"/>
      <c r="I35" s="21"/>
      <c r="J35" s="21"/>
      <c r="K35" s="19"/>
      <c r="L35" s="19"/>
      <c r="M35" s="19"/>
    </row>
    <row r="36" spans="1:13" ht="15.75" customHeight="1">
      <c r="A36" s="53"/>
      <c r="B36" s="53"/>
      <c r="C36" s="53"/>
      <c r="D36" s="53"/>
      <c r="E36" s="53"/>
      <c r="F36" s="53"/>
      <c r="G36" s="53"/>
      <c r="H36" s="53"/>
      <c r="I36" s="21"/>
      <c r="J36" s="21"/>
      <c r="K36" s="19"/>
      <c r="L36" s="19"/>
      <c r="M36" s="19"/>
    </row>
    <row r="37" spans="1:13" ht="15.75" customHeight="1">
      <c r="A37" s="53"/>
      <c r="B37" s="53"/>
      <c r="C37" s="53"/>
      <c r="D37" s="53"/>
      <c r="E37" s="53"/>
      <c r="F37" s="53"/>
      <c r="G37" s="53"/>
      <c r="H37" s="53"/>
      <c r="I37" s="21"/>
      <c r="J37" s="21"/>
      <c r="K37" s="19"/>
      <c r="L37" s="19"/>
      <c r="M37" s="19"/>
    </row>
    <row r="38" spans="1:13" ht="15.75" customHeight="1">
      <c r="A38" s="53"/>
      <c r="B38" s="53"/>
      <c r="C38" s="53"/>
      <c r="D38" s="53"/>
      <c r="E38" s="53"/>
      <c r="F38" s="53"/>
      <c r="G38" s="53"/>
      <c r="H38" s="53"/>
      <c r="I38" s="21"/>
      <c r="J38" s="21"/>
      <c r="K38" s="19"/>
      <c r="L38" s="19"/>
      <c r="M38" s="19"/>
    </row>
    <row r="39" spans="1:13" ht="15.75" customHeight="1">
      <c r="A39" s="53"/>
      <c r="B39" s="53"/>
      <c r="C39" s="53"/>
      <c r="D39" s="53"/>
      <c r="E39" s="53"/>
      <c r="F39" s="53"/>
      <c r="G39" s="53"/>
      <c r="H39" s="53"/>
      <c r="I39" s="21"/>
      <c r="J39" s="21"/>
      <c r="K39" s="19"/>
      <c r="L39" s="19"/>
      <c r="M39" s="19"/>
    </row>
    <row r="40" spans="1:13" ht="15.75" customHeight="1">
      <c r="A40" s="53"/>
      <c r="B40" s="53"/>
      <c r="C40" s="53"/>
      <c r="D40" s="53"/>
      <c r="E40" s="53"/>
      <c r="F40" s="53"/>
      <c r="G40" s="53"/>
      <c r="H40" s="53"/>
      <c r="I40" s="21"/>
      <c r="J40" s="21"/>
      <c r="K40" s="19"/>
      <c r="L40" s="19"/>
      <c r="M40" s="19"/>
    </row>
    <row r="41" spans="1:13" ht="15.75" customHeight="1">
      <c r="A41" s="53"/>
      <c r="B41" s="53"/>
      <c r="C41" s="53"/>
      <c r="D41" s="53"/>
      <c r="E41" s="53"/>
      <c r="F41" s="53"/>
      <c r="G41" s="53"/>
      <c r="H41" s="53"/>
      <c r="I41" s="21"/>
      <c r="J41" s="21"/>
      <c r="K41" s="19"/>
      <c r="L41" s="19"/>
      <c r="M41" s="19"/>
    </row>
    <row r="42" spans="1:13" ht="15.75" customHeight="1">
      <c r="A42" s="53"/>
      <c r="B42" s="53"/>
      <c r="C42" s="53"/>
      <c r="D42" s="53"/>
      <c r="E42" s="53"/>
      <c r="F42" s="53"/>
      <c r="G42" s="53"/>
      <c r="H42" s="53"/>
      <c r="I42" s="21"/>
      <c r="J42" s="21"/>
      <c r="K42" s="19"/>
      <c r="L42" s="19"/>
      <c r="M42" s="19"/>
    </row>
    <row r="43" spans="1:13" ht="15.75" customHeight="1">
      <c r="A43" s="53"/>
      <c r="B43" s="53"/>
      <c r="C43" s="53"/>
      <c r="D43" s="53"/>
      <c r="E43" s="53"/>
      <c r="F43" s="53"/>
      <c r="G43" s="53"/>
      <c r="H43" s="53"/>
      <c r="I43" s="21"/>
      <c r="J43" s="21"/>
      <c r="K43" s="19"/>
      <c r="L43" s="19"/>
      <c r="M43" s="19"/>
    </row>
    <row r="44" spans="1:13" ht="15.75" customHeight="1">
      <c r="A44" s="53"/>
      <c r="B44" s="53"/>
      <c r="C44" s="53"/>
      <c r="D44" s="53"/>
      <c r="E44" s="53"/>
      <c r="F44" s="53"/>
      <c r="G44" s="53"/>
      <c r="H44" s="53"/>
      <c r="I44" s="21"/>
    </row>
    <row r="45" spans="1:13" ht="15.75" customHeight="1">
      <c r="A45" s="53"/>
      <c r="B45" s="53"/>
      <c r="C45" s="53"/>
      <c r="D45" s="53"/>
      <c r="E45" s="53"/>
      <c r="F45" s="53"/>
      <c r="G45" s="53"/>
      <c r="H45" s="53"/>
      <c r="I45" s="21"/>
    </row>
    <row r="46" spans="1:13" ht="15.75" customHeight="1">
      <c r="A46" s="53"/>
      <c r="B46" s="53"/>
      <c r="C46" s="53"/>
      <c r="D46" s="53"/>
      <c r="E46" s="53"/>
      <c r="F46" s="53"/>
      <c r="G46" s="53"/>
      <c r="H46" s="53"/>
      <c r="I46" s="21"/>
    </row>
    <row r="47" spans="1:13" ht="15.75" customHeight="1">
      <c r="A47" s="53"/>
      <c r="B47" s="53"/>
      <c r="C47" s="53"/>
      <c r="D47" s="53"/>
      <c r="E47" s="53"/>
      <c r="F47" s="53"/>
      <c r="G47" s="53"/>
      <c r="H47" s="53"/>
      <c r="I47" s="21"/>
    </row>
    <row r="48" spans="1:13">
      <c r="C48" s="19"/>
      <c r="D48" s="20"/>
      <c r="E48" s="17"/>
      <c r="F48" s="19"/>
      <c r="G48" s="19"/>
      <c r="H48" s="21"/>
      <c r="I48" s="21"/>
    </row>
    <row r="49" spans="3:9">
      <c r="C49" s="19"/>
      <c r="D49" s="20"/>
      <c r="E49" s="17"/>
      <c r="F49" s="19"/>
      <c r="G49" s="19"/>
      <c r="H49" s="21"/>
      <c r="I49" s="21"/>
    </row>
    <row r="50" spans="3:9">
      <c r="C50" s="19"/>
      <c r="D50" s="20"/>
      <c r="E50" s="17"/>
      <c r="F50" s="19"/>
      <c r="G50" s="19"/>
      <c r="H50" s="21"/>
      <c r="I50" s="21"/>
    </row>
    <row r="51" spans="3:9">
      <c r="C51" s="19"/>
      <c r="D51" s="20"/>
      <c r="E51" s="17"/>
      <c r="F51" s="19"/>
      <c r="G51" s="19"/>
      <c r="H51" s="21"/>
      <c r="I51" s="21"/>
    </row>
    <row r="52" spans="3:9">
      <c r="C52" s="19"/>
      <c r="D52" s="20"/>
      <c r="E52" s="17"/>
      <c r="F52" s="19"/>
      <c r="G52" s="19"/>
      <c r="H52" s="21"/>
      <c r="I52" s="21"/>
    </row>
    <row r="53" spans="3:9">
      <c r="C53" s="19"/>
      <c r="D53" s="20"/>
      <c r="E53" s="17"/>
      <c r="F53" s="19"/>
      <c r="G53" s="19"/>
      <c r="H53" s="21"/>
      <c r="I53" s="21"/>
    </row>
    <row r="54" spans="3:9">
      <c r="C54" s="19"/>
      <c r="D54" s="20"/>
      <c r="E54" s="19"/>
      <c r="F54" s="19"/>
      <c r="G54" s="19"/>
      <c r="H54" s="21"/>
      <c r="I54" s="21"/>
    </row>
    <row r="55" spans="3:9">
      <c r="C55" s="19"/>
      <c r="D55" s="20"/>
      <c r="E55" s="19"/>
      <c r="F55" s="19"/>
      <c r="G55" s="19"/>
      <c r="H55" s="21"/>
      <c r="I55" s="21"/>
    </row>
  </sheetData>
  <mergeCells count="18">
    <mergeCell ref="C20:J20"/>
    <mergeCell ref="C11:K11"/>
    <mergeCell ref="C9:K9"/>
    <mergeCell ref="B13:B14"/>
    <mergeCell ref="C13:C14"/>
    <mergeCell ref="D13:D14"/>
    <mergeCell ref="A9:B9"/>
    <mergeCell ref="A10:B10"/>
    <mergeCell ref="A11:B11"/>
    <mergeCell ref="E13:G13"/>
    <mergeCell ref="H13:J13"/>
    <mergeCell ref="A13:A14"/>
    <mergeCell ref="A4:K4"/>
    <mergeCell ref="C10:K10"/>
    <mergeCell ref="A5:K5"/>
    <mergeCell ref="A12:K12"/>
    <mergeCell ref="C19:K19"/>
    <mergeCell ref="H17:J17"/>
  </mergeCells>
  <phoneticPr fontId="7" type="noConversion"/>
  <printOptions horizontalCentered="1"/>
  <pageMargins left="0" right="0" top="0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52"/>
  <sheetViews>
    <sheetView topLeftCell="A53" zoomScale="110" zoomScaleNormal="110" workbookViewId="0">
      <selection activeCell="H41" sqref="H41"/>
    </sheetView>
  </sheetViews>
  <sheetFormatPr defaultColWidth="8.85546875" defaultRowHeight="15"/>
  <cols>
    <col min="2" max="2" width="10.140625" customWidth="1"/>
    <col min="3" max="4" width="10.28515625" customWidth="1"/>
    <col min="8" max="8" width="12.28515625" customWidth="1"/>
  </cols>
  <sheetData>
    <row r="2" spans="2:2">
      <c r="B2" s="24"/>
    </row>
    <row r="19" spans="2:8">
      <c r="B19" s="25"/>
      <c r="C19" s="25"/>
    </row>
    <row r="20" spans="2:8">
      <c r="B20" s="25"/>
    </row>
    <row r="22" spans="2:8">
      <c r="B22" s="26"/>
      <c r="C22" s="24"/>
      <c r="H22" s="31"/>
    </row>
    <row r="23" spans="2:8" ht="15.75" thickBot="1"/>
    <row r="24" spans="2:8" ht="16.5" thickBot="1">
      <c r="H24" s="33">
        <v>7179.33</v>
      </c>
    </row>
    <row r="25" spans="2:8" ht="16.5" thickBot="1">
      <c r="H25" s="34">
        <v>1913.33</v>
      </c>
    </row>
    <row r="26" spans="2:8" ht="16.5" thickBot="1">
      <c r="H26" s="34">
        <v>4810</v>
      </c>
    </row>
    <row r="27" spans="2:8" ht="16.5" thickBot="1">
      <c r="H27" s="34">
        <v>1479.33</v>
      </c>
    </row>
    <row r="28" spans="2:8" ht="16.5" thickBot="1">
      <c r="H28" s="34">
        <v>1400.67</v>
      </c>
    </row>
    <row r="29" spans="2:8" ht="16.5" thickBot="1">
      <c r="H29" s="34">
        <v>1400.67</v>
      </c>
    </row>
    <row r="30" spans="2:8" ht="16.5" thickBot="1">
      <c r="B30" s="30" t="s">
        <v>8</v>
      </c>
      <c r="C30" s="30" t="s">
        <v>9</v>
      </c>
      <c r="D30" s="30" t="s">
        <v>10</v>
      </c>
      <c r="H30" s="34">
        <v>5119.67</v>
      </c>
    </row>
    <row r="31" spans="2:8" ht="16.5" thickBot="1">
      <c r="B31" s="27">
        <v>255.48</v>
      </c>
      <c r="C31" s="27">
        <v>203.95</v>
      </c>
      <c r="D31" s="27">
        <v>1040.07</v>
      </c>
      <c r="H31" s="34">
        <v>3747.67</v>
      </c>
    </row>
    <row r="32" spans="2:8" ht="16.5" thickBot="1">
      <c r="B32" s="27">
        <v>937</v>
      </c>
      <c r="C32" s="27">
        <v>2865.62</v>
      </c>
      <c r="D32" s="27">
        <v>151.52000000000001</v>
      </c>
      <c r="H32" s="34">
        <v>5583.23</v>
      </c>
    </row>
    <row r="33" spans="2:8" ht="16.5" thickBot="1">
      <c r="B33" s="27">
        <v>521.64</v>
      </c>
      <c r="C33" s="27">
        <v>1068.18</v>
      </c>
      <c r="D33" s="27">
        <v>579.02</v>
      </c>
      <c r="H33" s="35">
        <v>387.67</v>
      </c>
    </row>
    <row r="34" spans="2:8" ht="16.5" thickBot="1">
      <c r="B34" s="27">
        <v>1011.29</v>
      </c>
      <c r="C34" s="27">
        <v>1152.8699999999999</v>
      </c>
      <c r="D34" s="27">
        <v>198.58</v>
      </c>
      <c r="H34" s="34">
        <v>7825.5</v>
      </c>
    </row>
    <row r="35" spans="2:8" ht="16.5" thickBot="1">
      <c r="B35" s="27">
        <v>178.9</v>
      </c>
      <c r="C35" s="27">
        <v>755.48</v>
      </c>
      <c r="D35" s="27">
        <v>717.06</v>
      </c>
      <c r="H35" s="34">
        <v>5976.3</v>
      </c>
    </row>
    <row r="36" spans="2:8" ht="16.5" thickBot="1">
      <c r="B36" s="27">
        <v>646</v>
      </c>
      <c r="C36" s="27">
        <v>2024.64</v>
      </c>
      <c r="D36" s="27">
        <v>23036.94</v>
      </c>
      <c r="H36" s="34">
        <v>5074.3</v>
      </c>
    </row>
    <row r="37" spans="2:8" ht="16.5" thickBot="1">
      <c r="B37" s="27">
        <v>1256.8499999999999</v>
      </c>
      <c r="C37" s="27">
        <v>155.61000000000001</v>
      </c>
      <c r="D37" s="27">
        <v>735.6</v>
      </c>
      <c r="H37" s="34">
        <v>1228.67</v>
      </c>
    </row>
    <row r="38" spans="2:8" ht="16.5" thickBot="1">
      <c r="B38" s="27">
        <v>1504.5</v>
      </c>
      <c r="C38" s="27">
        <v>201.32</v>
      </c>
      <c r="D38" s="27">
        <v>1971.36</v>
      </c>
      <c r="H38" s="34">
        <v>5818</v>
      </c>
    </row>
    <row r="39" spans="2:8" ht="16.5" thickBot="1">
      <c r="B39" s="27">
        <v>1074.06</v>
      </c>
      <c r="C39" s="27">
        <v>594.66999999999996</v>
      </c>
      <c r="D39" s="27">
        <v>196.03</v>
      </c>
      <c r="H39" s="34">
        <v>2536.4</v>
      </c>
    </row>
    <row r="40" spans="2:8" ht="16.5" thickBot="1">
      <c r="B40" s="27">
        <v>1776</v>
      </c>
      <c r="C40" s="27">
        <v>23659.56</v>
      </c>
      <c r="D40" s="27">
        <v>1192.21</v>
      </c>
      <c r="H40" s="34">
        <v>2536.4699999999998</v>
      </c>
    </row>
    <row r="41" spans="2:8">
      <c r="B41" s="27">
        <v>136.5</v>
      </c>
      <c r="C41" s="27">
        <v>1715.13</v>
      </c>
      <c r="D41" s="27">
        <v>262.29000000000002</v>
      </c>
      <c r="H41" s="32">
        <f>SUM(H24:H40)</f>
        <v>64017.210000000006</v>
      </c>
    </row>
    <row r="42" spans="2:8">
      <c r="B42" s="27">
        <v>646</v>
      </c>
      <c r="C42" s="27">
        <v>736.44</v>
      </c>
      <c r="D42" s="27">
        <v>1670</v>
      </c>
    </row>
    <row r="43" spans="2:8">
      <c r="B43" s="27">
        <v>176.6</v>
      </c>
      <c r="C43" s="27">
        <v>291.25</v>
      </c>
      <c r="D43" s="27">
        <v>283.58</v>
      </c>
    </row>
    <row r="44" spans="2:8">
      <c r="B44" s="27">
        <v>662.7</v>
      </c>
      <c r="C44" s="27">
        <v>736.44</v>
      </c>
      <c r="D44" s="27">
        <v>1122.53</v>
      </c>
    </row>
    <row r="45" spans="2:8">
      <c r="B45" s="27">
        <v>20754</v>
      </c>
      <c r="C45" s="27">
        <v>1224.43</v>
      </c>
      <c r="D45" s="27">
        <v>2790.21</v>
      </c>
    </row>
    <row r="46" spans="2:8">
      <c r="B46" s="27">
        <v>236.3</v>
      </c>
      <c r="C46" s="27">
        <v>34452</v>
      </c>
      <c r="D46" s="27">
        <v>717.06</v>
      </c>
    </row>
    <row r="47" spans="2:8">
      <c r="B47" s="27">
        <v>2493.36</v>
      </c>
      <c r="C47" s="27">
        <v>2593.44</v>
      </c>
      <c r="D47" s="27">
        <v>2522.4</v>
      </c>
    </row>
    <row r="48" spans="2:8">
      <c r="B48" s="27">
        <v>2493.36</v>
      </c>
      <c r="C48" s="27">
        <v>2593.44</v>
      </c>
      <c r="D48" s="27">
        <v>2522.4</v>
      </c>
    </row>
    <row r="49" spans="1:4">
      <c r="B49" s="27">
        <v>31926</v>
      </c>
      <c r="C49" s="27">
        <v>269.38</v>
      </c>
      <c r="D49" s="27">
        <v>32010</v>
      </c>
    </row>
    <row r="50" spans="1:4">
      <c r="B50" s="30">
        <v>68686.540000000008</v>
      </c>
      <c r="C50" s="30">
        <v>77293.850000000006</v>
      </c>
      <c r="D50" s="30">
        <f>SUM(D31:D49)</f>
        <v>73718.86</v>
      </c>
    </row>
    <row r="52" spans="1:4">
      <c r="A52" s="28" t="s">
        <v>11</v>
      </c>
      <c r="B52" s="29">
        <f>SUM(B50:D50)/3</f>
        <v>73233.083333333328</v>
      </c>
    </row>
  </sheetData>
  <pageMargins left="0.7" right="0.7" top="0.75" bottom="0.75" header="0.3" footer="0.3"/>
  <pageSetup paperSize="9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 (2)</vt:lpstr>
      <vt:lpstr>Лист1</vt:lpstr>
      <vt:lpstr>'Расчет цены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А.И.</dc:creator>
  <cp:lastModifiedBy>Goszakaz</cp:lastModifiedBy>
  <cp:lastPrinted>2026-02-09T04:47:10Z</cp:lastPrinted>
  <dcterms:created xsi:type="dcterms:W3CDTF">2014-01-15T18:15:09Z</dcterms:created>
  <dcterms:modified xsi:type="dcterms:W3CDTF">2026-08-01T09:04:18Z</dcterms:modified>
</cp:coreProperties>
</file>